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10200"/>
  </bookViews>
  <sheets>
    <sheet name="Biểu số  02" sheetId="10" r:id="rId1"/>
    <sheet name="MA" sheetId="7" state="hidden" r:id="rId2"/>
    <sheet name="Tuổi nghỉ hưu 135" sheetId="9" state="hidden" r:id="rId3"/>
  </sheets>
  <definedNames>
    <definedName name="_xlnm.Print_Area" localSheetId="0">'Biểu số  02'!$A:$K</definedName>
  </definedNames>
  <calcPr calcId="144525"/>
</workbook>
</file>

<file path=xl/calcChain.xml><?xml version="1.0" encoding="utf-8"?>
<calcChain xmlns="http://schemas.openxmlformats.org/spreadsheetml/2006/main">
  <c r="U59" i="10" l="1"/>
  <c r="U60" i="10"/>
  <c r="U61" i="10"/>
  <c r="T59" i="10"/>
  <c r="T60" i="10"/>
  <c r="T61" i="10"/>
  <c r="S59" i="10"/>
  <c r="S60" i="10"/>
  <c r="S61" i="10"/>
  <c r="R59" i="10"/>
  <c r="R60" i="10"/>
  <c r="R61" i="10"/>
  <c r="L59" i="10"/>
  <c r="M59" i="10" s="1"/>
  <c r="L60" i="10"/>
  <c r="M60" i="10" s="1"/>
  <c r="L61" i="10"/>
  <c r="M61" i="10" s="1"/>
  <c r="G59" i="10"/>
  <c r="G61" i="10"/>
  <c r="N61" i="10" l="1"/>
  <c r="O61" i="10"/>
  <c r="N60" i="10"/>
  <c r="O60" i="10"/>
  <c r="O59" i="10"/>
  <c r="N59" i="10"/>
  <c r="Q60" i="10" l="1"/>
  <c r="Q61" i="10"/>
  <c r="P60" i="10"/>
  <c r="Q59" i="10"/>
  <c r="P61" i="10"/>
  <c r="P59" i="10"/>
  <c r="U43" i="10" l="1"/>
  <c r="U44" i="10"/>
  <c r="U45" i="10"/>
  <c r="U47" i="10"/>
  <c r="U48" i="10"/>
  <c r="U49" i="10"/>
  <c r="U50" i="10"/>
  <c r="U52" i="10"/>
  <c r="U53" i="10"/>
  <c r="U54" i="10"/>
  <c r="U55" i="10"/>
  <c r="U56" i="10"/>
  <c r="U57" i="10"/>
  <c r="T43" i="10"/>
  <c r="T44" i="10"/>
  <c r="T45" i="10"/>
  <c r="T47" i="10"/>
  <c r="T48" i="10"/>
  <c r="T49" i="10"/>
  <c r="T50" i="10"/>
  <c r="T52" i="10"/>
  <c r="T53" i="10"/>
  <c r="T54" i="10"/>
  <c r="T55" i="10"/>
  <c r="T56" i="10"/>
  <c r="T57" i="10"/>
  <c r="S43" i="10"/>
  <c r="S44" i="10"/>
  <c r="S45" i="10"/>
  <c r="S47" i="10"/>
  <c r="S48" i="10"/>
  <c r="S49" i="10"/>
  <c r="S50" i="10"/>
  <c r="S52" i="10"/>
  <c r="S53" i="10"/>
  <c r="S54" i="10"/>
  <c r="S55" i="10"/>
  <c r="S56" i="10"/>
  <c r="S57" i="10"/>
  <c r="R43" i="10"/>
  <c r="R44" i="10"/>
  <c r="R45" i="10"/>
  <c r="R47" i="10"/>
  <c r="R48" i="10"/>
  <c r="R49" i="10"/>
  <c r="R50" i="10"/>
  <c r="R52" i="10"/>
  <c r="R53" i="10"/>
  <c r="R54" i="10"/>
  <c r="R55" i="10"/>
  <c r="R56" i="10"/>
  <c r="R57" i="10"/>
  <c r="C44" i="10"/>
  <c r="C45" i="10"/>
  <c r="C57" i="10" l="1"/>
  <c r="C56" i="10"/>
  <c r="C55" i="10"/>
  <c r="C54" i="10"/>
  <c r="C53" i="10"/>
  <c r="L43" i="10" l="1"/>
  <c r="M43" i="10" s="1"/>
  <c r="L44" i="10"/>
  <c r="M44" i="10" s="1"/>
  <c r="L45" i="10"/>
  <c r="M45" i="10" s="1"/>
  <c r="L47" i="10"/>
  <c r="M47" i="10" s="1"/>
  <c r="L48" i="10"/>
  <c r="M48" i="10" s="1"/>
  <c r="L49" i="10"/>
  <c r="M49" i="10" s="1"/>
  <c r="L50" i="10"/>
  <c r="M50" i="10" s="1"/>
  <c r="L52" i="10"/>
  <c r="M52" i="10" s="1"/>
  <c r="L53" i="10"/>
  <c r="M53" i="10" s="1"/>
  <c r="L54" i="10"/>
  <c r="M54" i="10" s="1"/>
  <c r="L55" i="10"/>
  <c r="M55" i="10" s="1"/>
  <c r="L56" i="10"/>
  <c r="M56" i="10" s="1"/>
  <c r="L57" i="10"/>
  <c r="M57" i="10" s="1"/>
  <c r="G43" i="10"/>
  <c r="G44" i="10"/>
  <c r="G45" i="10"/>
  <c r="G47" i="10"/>
  <c r="G48" i="10"/>
  <c r="G49" i="10"/>
  <c r="G50" i="10"/>
  <c r="G52" i="10"/>
  <c r="G53" i="10"/>
  <c r="G54" i="10"/>
  <c r="G55" i="10"/>
  <c r="G56" i="10"/>
  <c r="G57" i="10"/>
  <c r="U36" i="10"/>
  <c r="U37" i="10"/>
  <c r="U38" i="10"/>
  <c r="U39" i="10"/>
  <c r="U40" i="10"/>
  <c r="U41" i="10"/>
  <c r="T36" i="10"/>
  <c r="T37" i="10"/>
  <c r="T38" i="10"/>
  <c r="T39" i="10"/>
  <c r="T40" i="10"/>
  <c r="T41" i="10"/>
  <c r="S36" i="10"/>
  <c r="S37" i="10"/>
  <c r="S38" i="10"/>
  <c r="S39" i="10"/>
  <c r="S40" i="10"/>
  <c r="S41" i="10"/>
  <c r="R36" i="10"/>
  <c r="R37" i="10"/>
  <c r="R38" i="10"/>
  <c r="R39" i="10"/>
  <c r="R40" i="10"/>
  <c r="R41" i="10"/>
  <c r="G36" i="10"/>
  <c r="G37" i="10"/>
  <c r="G38" i="10"/>
  <c r="G39" i="10"/>
  <c r="G40" i="10"/>
  <c r="G41" i="10"/>
  <c r="C41" i="10"/>
  <c r="L41" i="10" s="1"/>
  <c r="M41" i="10" s="1"/>
  <c r="C40" i="10"/>
  <c r="L40" i="10" s="1"/>
  <c r="M40" i="10" s="1"/>
  <c r="N40" i="10" s="1"/>
  <c r="C39" i="10"/>
  <c r="L39" i="10" s="1"/>
  <c r="M39" i="10" s="1"/>
  <c r="C38" i="10"/>
  <c r="L38" i="10" s="1"/>
  <c r="M38" i="10" s="1"/>
  <c r="C37" i="10"/>
  <c r="L37" i="10" s="1"/>
  <c r="M37" i="10" s="1"/>
  <c r="C36" i="10"/>
  <c r="L36" i="10" s="1"/>
  <c r="M36" i="10" s="1"/>
  <c r="N36" i="10" s="1"/>
  <c r="L10" i="10"/>
  <c r="M10" i="10" s="1"/>
  <c r="O10" i="10" s="1"/>
  <c r="L11" i="10"/>
  <c r="M11" i="10" s="1"/>
  <c r="O11" i="10" s="1"/>
  <c r="U10" i="10"/>
  <c r="U11" i="10"/>
  <c r="U13" i="10"/>
  <c r="U14" i="10"/>
  <c r="U15" i="10"/>
  <c r="U17" i="10"/>
  <c r="U18" i="10"/>
  <c r="U19" i="10"/>
  <c r="U20" i="10"/>
  <c r="U22" i="10"/>
  <c r="U23" i="10"/>
  <c r="U24" i="10"/>
  <c r="U25" i="10"/>
  <c r="U27" i="10"/>
  <c r="U28" i="10"/>
  <c r="U29" i="10"/>
  <c r="U31" i="10"/>
  <c r="U32" i="10"/>
  <c r="U33" i="10"/>
  <c r="U34" i="10"/>
  <c r="T10" i="10"/>
  <c r="T11" i="10"/>
  <c r="T13" i="10"/>
  <c r="T14" i="10"/>
  <c r="T15" i="10"/>
  <c r="T17" i="10"/>
  <c r="T18" i="10"/>
  <c r="T19" i="10"/>
  <c r="T20" i="10"/>
  <c r="T22" i="10"/>
  <c r="T23" i="10"/>
  <c r="T24" i="10"/>
  <c r="T25" i="10"/>
  <c r="T27" i="10"/>
  <c r="T28" i="10"/>
  <c r="T29" i="10"/>
  <c r="T31" i="10"/>
  <c r="T32" i="10"/>
  <c r="T33" i="10"/>
  <c r="T34" i="10"/>
  <c r="S10" i="10"/>
  <c r="S11" i="10"/>
  <c r="S13" i="10"/>
  <c r="S14" i="10"/>
  <c r="S15" i="10"/>
  <c r="S17" i="10"/>
  <c r="S18" i="10"/>
  <c r="S19" i="10"/>
  <c r="S20" i="10"/>
  <c r="S22" i="10"/>
  <c r="S23" i="10"/>
  <c r="S24" i="10"/>
  <c r="S25" i="10"/>
  <c r="S27" i="10"/>
  <c r="S28" i="10"/>
  <c r="S29" i="10"/>
  <c r="S31" i="10"/>
  <c r="S32" i="10"/>
  <c r="S33" i="10"/>
  <c r="S34" i="10"/>
  <c r="R10" i="10"/>
  <c r="R11" i="10"/>
  <c r="R13" i="10"/>
  <c r="R14" i="10"/>
  <c r="R15" i="10"/>
  <c r="R17" i="10"/>
  <c r="R18" i="10"/>
  <c r="R19" i="10"/>
  <c r="R20" i="10"/>
  <c r="R22" i="10"/>
  <c r="R23" i="10"/>
  <c r="R24" i="10"/>
  <c r="R25" i="10"/>
  <c r="R27" i="10"/>
  <c r="R28" i="10"/>
  <c r="R29" i="10"/>
  <c r="R31" i="10"/>
  <c r="R32" i="10"/>
  <c r="R33" i="10"/>
  <c r="R34" i="10"/>
  <c r="L18" i="10"/>
  <c r="M18" i="10" s="1"/>
  <c r="O18" i="10" s="1"/>
  <c r="L19" i="10"/>
  <c r="M19" i="10" s="1"/>
  <c r="L22" i="10"/>
  <c r="M22" i="10" s="1"/>
  <c r="O22" i="10" s="1"/>
  <c r="L23" i="10"/>
  <c r="M23" i="10" s="1"/>
  <c r="L24" i="10"/>
  <c r="M24" i="10" s="1"/>
  <c r="G13" i="10"/>
  <c r="G14" i="10"/>
  <c r="G15" i="10"/>
  <c r="C15" i="10"/>
  <c r="L15" i="10" s="1"/>
  <c r="M15" i="10" s="1"/>
  <c r="C14" i="10"/>
  <c r="L14" i="10" s="1"/>
  <c r="M14" i="10" s="1"/>
  <c r="O14" i="10" s="1"/>
  <c r="C13" i="10"/>
  <c r="L13" i="10" s="1"/>
  <c r="M13" i="10" s="1"/>
  <c r="G10" i="10"/>
  <c r="G11" i="10"/>
  <c r="G17" i="10"/>
  <c r="G18" i="10"/>
  <c r="G19" i="10"/>
  <c r="G20" i="10"/>
  <c r="G22" i="10"/>
  <c r="G23" i="10"/>
  <c r="G24" i="10"/>
  <c r="G25" i="10"/>
  <c r="G27" i="10"/>
  <c r="G28" i="10"/>
  <c r="G29" i="10"/>
  <c r="G31" i="10"/>
  <c r="G32" i="10"/>
  <c r="G33" i="10"/>
  <c r="G34" i="10"/>
  <c r="N54" i="10" l="1"/>
  <c r="O54" i="10"/>
  <c r="N52" i="10"/>
  <c r="O52" i="10"/>
  <c r="N50" i="10"/>
  <c r="O50" i="10"/>
  <c r="N49" i="10"/>
  <c r="O49" i="10"/>
  <c r="O57" i="10"/>
  <c r="N57" i="10"/>
  <c r="O48" i="10"/>
  <c r="N48" i="10"/>
  <c r="O56" i="10"/>
  <c r="N56" i="10"/>
  <c r="O47" i="10"/>
  <c r="N47" i="10"/>
  <c r="O55" i="10"/>
  <c r="N55" i="10"/>
  <c r="O45" i="10"/>
  <c r="N45" i="10"/>
  <c r="N44" i="10"/>
  <c r="O44" i="10"/>
  <c r="N53" i="10"/>
  <c r="O53" i="10"/>
  <c r="N43" i="10"/>
  <c r="O43" i="10"/>
  <c r="N37" i="10"/>
  <c r="O37" i="10"/>
  <c r="O39" i="10"/>
  <c r="N39" i="10"/>
  <c r="N41" i="10"/>
  <c r="O41" i="10"/>
  <c r="N38" i="10"/>
  <c r="O38" i="10"/>
  <c r="O40" i="10"/>
  <c r="Q40" i="10" s="1"/>
  <c r="O36" i="10"/>
  <c r="Q36" i="10" s="1"/>
  <c r="N24" i="10"/>
  <c r="O24" i="10"/>
  <c r="O19" i="10"/>
  <c r="N19" i="10"/>
  <c r="N15" i="10"/>
  <c r="O15" i="10"/>
  <c r="N23" i="10"/>
  <c r="O23" i="10"/>
  <c r="N13" i="10"/>
  <c r="O13" i="10"/>
  <c r="N22" i="10"/>
  <c r="P22" i="10" s="1"/>
  <c r="N18" i="10"/>
  <c r="P18" i="10" s="1"/>
  <c r="N14" i="10"/>
  <c r="P14" i="10" s="1"/>
  <c r="N11" i="10"/>
  <c r="P11" i="10" s="1"/>
  <c r="N10" i="10"/>
  <c r="P10" i="10" s="1"/>
  <c r="P57" i="10" l="1"/>
  <c r="Q54" i="10"/>
  <c r="Q49" i="10"/>
  <c r="Q45" i="10"/>
  <c r="P53" i="10"/>
  <c r="Q47" i="10"/>
  <c r="P44" i="10"/>
  <c r="P37" i="10"/>
  <c r="Q55" i="10"/>
  <c r="P56" i="10"/>
  <c r="P45" i="10"/>
  <c r="P50" i="10"/>
  <c r="Q43" i="10"/>
  <c r="Q48" i="10"/>
  <c r="P52" i="10"/>
  <c r="Q57" i="10"/>
  <c r="P43" i="10"/>
  <c r="Q56" i="10"/>
  <c r="Q53" i="10"/>
  <c r="P55" i="10"/>
  <c r="Q52" i="10"/>
  <c r="P49" i="10"/>
  <c r="P48" i="10"/>
  <c r="Q41" i="10"/>
  <c r="Q44" i="10"/>
  <c r="P47" i="10"/>
  <c r="Q50" i="10"/>
  <c r="P54" i="10"/>
  <c r="P39" i="10"/>
  <c r="Q37" i="10"/>
  <c r="Q38" i="10"/>
  <c r="Q13" i="10"/>
  <c r="Q23" i="10"/>
  <c r="Q24" i="10"/>
  <c r="P36" i="10"/>
  <c r="Q39" i="10"/>
  <c r="P40" i="10"/>
  <c r="P38" i="10"/>
  <c r="P41" i="10"/>
  <c r="Q22" i="10"/>
  <c r="Q19" i="10"/>
  <c r="Q15" i="10"/>
  <c r="P23" i="10"/>
  <c r="Q14" i="10"/>
  <c r="P15" i="10"/>
  <c r="P24" i="10"/>
  <c r="P13" i="10"/>
  <c r="P19" i="10"/>
  <c r="Q18" i="10"/>
  <c r="Q11" i="10"/>
  <c r="Q10" i="10"/>
  <c r="L25" i="10" l="1"/>
  <c r="M25" i="10" s="1"/>
  <c r="L29" i="10"/>
  <c r="M29" i="10" s="1"/>
  <c r="L33" i="10"/>
  <c r="M33" i="10" s="1"/>
  <c r="L34" i="10"/>
  <c r="M34" i="10" s="1"/>
  <c r="O34" i="10" l="1"/>
  <c r="N34" i="10"/>
  <c r="O33" i="10"/>
  <c r="N33" i="10"/>
  <c r="N29" i="10"/>
  <c r="O29" i="10"/>
  <c r="O25" i="10"/>
  <c r="N25" i="10"/>
  <c r="P33" i="10" l="1"/>
  <c r="Q34" i="10"/>
  <c r="P25" i="10"/>
  <c r="Q33" i="10"/>
  <c r="Q29" i="10"/>
  <c r="Q25" i="10"/>
  <c r="P34" i="10"/>
  <c r="P29" i="10"/>
  <c r="N254" i="9" l="1"/>
  <c r="J254" i="9"/>
  <c r="G254" i="9"/>
  <c r="C254" i="9"/>
  <c r="N253" i="9"/>
  <c r="J253" i="9"/>
  <c r="G253" i="9"/>
  <c r="C253" i="9"/>
  <c r="N252" i="9"/>
  <c r="J252" i="9"/>
  <c r="G252" i="9"/>
  <c r="C252" i="9"/>
  <c r="N251" i="9"/>
  <c r="J251" i="9"/>
  <c r="G251" i="9"/>
  <c r="C251" i="9"/>
  <c r="N250" i="9"/>
  <c r="J250" i="9"/>
  <c r="G250" i="9"/>
  <c r="C250" i="9"/>
  <c r="N249" i="9"/>
  <c r="J249" i="9"/>
  <c r="G249" i="9"/>
  <c r="C249" i="9"/>
  <c r="N248" i="9"/>
  <c r="J248" i="9"/>
  <c r="G248" i="9"/>
  <c r="C248" i="9"/>
  <c r="N247" i="9"/>
  <c r="J247" i="9"/>
  <c r="G247" i="9"/>
  <c r="C247" i="9"/>
  <c r="N246" i="9"/>
  <c r="J246" i="9"/>
  <c r="G246" i="9"/>
  <c r="C246" i="9"/>
  <c r="N245" i="9"/>
  <c r="J245" i="9"/>
  <c r="G245" i="9"/>
  <c r="C245" i="9"/>
  <c r="N244" i="9"/>
  <c r="J244" i="9"/>
  <c r="G244" i="9"/>
  <c r="C244" i="9"/>
  <c r="N243" i="9"/>
  <c r="J243" i="9"/>
  <c r="G243" i="9"/>
  <c r="C243" i="9"/>
  <c r="N242" i="9"/>
  <c r="J242" i="9"/>
  <c r="G242" i="9"/>
  <c r="C242" i="9"/>
  <c r="N241" i="9"/>
  <c r="J241" i="9"/>
  <c r="G241" i="9"/>
  <c r="C241" i="9"/>
  <c r="N240" i="9"/>
  <c r="J240" i="9"/>
  <c r="G240" i="9"/>
  <c r="C240" i="9"/>
  <c r="N239" i="9"/>
  <c r="J239" i="9"/>
  <c r="G239" i="9"/>
  <c r="C239" i="9"/>
  <c r="N238" i="9"/>
  <c r="J238" i="9"/>
  <c r="G238" i="9"/>
  <c r="C238" i="9"/>
  <c r="N237" i="9"/>
  <c r="J237" i="9"/>
  <c r="G237" i="9"/>
  <c r="C237" i="9"/>
  <c r="N236" i="9"/>
  <c r="J236" i="9"/>
  <c r="G236" i="9"/>
  <c r="C236" i="9"/>
  <c r="N235" i="9"/>
  <c r="J235" i="9"/>
  <c r="G235" i="9"/>
  <c r="C235" i="9"/>
  <c r="N234" i="9"/>
  <c r="J234" i="9"/>
  <c r="G234" i="9"/>
  <c r="C234" i="9"/>
  <c r="N233" i="9"/>
  <c r="J233" i="9"/>
  <c r="G233" i="9"/>
  <c r="C233" i="9"/>
  <c r="N232" i="9"/>
  <c r="J232" i="9"/>
  <c r="G232" i="9"/>
  <c r="C232" i="9"/>
  <c r="N231" i="9"/>
  <c r="J231" i="9"/>
  <c r="G231" i="9"/>
  <c r="C231" i="9"/>
  <c r="N230" i="9"/>
  <c r="J230" i="9"/>
  <c r="G230" i="9"/>
  <c r="C230" i="9"/>
  <c r="N229" i="9"/>
  <c r="J229" i="9"/>
  <c r="G229" i="9"/>
  <c r="C229" i="9"/>
  <c r="N228" i="9"/>
  <c r="J228" i="9"/>
  <c r="G228" i="9"/>
  <c r="C228" i="9"/>
  <c r="N227" i="9"/>
  <c r="J227" i="9"/>
  <c r="G227" i="9"/>
  <c r="C227" i="9"/>
  <c r="N226" i="9"/>
  <c r="J226" i="9"/>
  <c r="G226" i="9"/>
  <c r="C226" i="9"/>
  <c r="N225" i="9"/>
  <c r="J225" i="9"/>
  <c r="G225" i="9"/>
  <c r="C225" i="9"/>
  <c r="N224" i="9"/>
  <c r="J224" i="9"/>
  <c r="G224" i="9"/>
  <c r="C224" i="9"/>
  <c r="N223" i="9"/>
  <c r="J223" i="9"/>
  <c r="G223" i="9"/>
  <c r="C223" i="9"/>
  <c r="N222" i="9"/>
  <c r="J222" i="9"/>
  <c r="G222" i="9"/>
  <c r="C222" i="9"/>
  <c r="N221" i="9"/>
  <c r="J221" i="9"/>
  <c r="G221" i="9"/>
  <c r="C221" i="9"/>
  <c r="N220" i="9"/>
  <c r="J220" i="9"/>
  <c r="G220" i="9"/>
  <c r="C220" i="9"/>
  <c r="N219" i="9"/>
  <c r="J219" i="9"/>
  <c r="G219" i="9"/>
  <c r="C219" i="9"/>
  <c r="N218" i="9"/>
  <c r="J218" i="9"/>
  <c r="G218" i="9"/>
  <c r="C218" i="9"/>
  <c r="N217" i="9"/>
  <c r="J217" i="9"/>
  <c r="G217" i="9"/>
  <c r="C217" i="9"/>
  <c r="N216" i="9"/>
  <c r="J216" i="9"/>
  <c r="G216" i="9"/>
  <c r="C216" i="9"/>
  <c r="N215" i="9"/>
  <c r="J215" i="9"/>
  <c r="G215" i="9"/>
  <c r="C215" i="9"/>
  <c r="N214" i="9"/>
  <c r="J214" i="9"/>
  <c r="G214" i="9"/>
  <c r="C214" i="9"/>
  <c r="N213" i="9"/>
  <c r="J213" i="9"/>
  <c r="G213" i="9"/>
  <c r="C213" i="9"/>
  <c r="N212" i="9"/>
  <c r="J212" i="9"/>
  <c r="G212" i="9"/>
  <c r="C212" i="9"/>
  <c r="N211" i="9"/>
  <c r="J211" i="9"/>
  <c r="G211" i="9"/>
  <c r="C211" i="9"/>
  <c r="N210" i="9"/>
  <c r="J210" i="9"/>
  <c r="G210" i="9"/>
  <c r="C210" i="9"/>
  <c r="N209" i="9"/>
  <c r="J209" i="9"/>
  <c r="G209" i="9"/>
  <c r="C209" i="9"/>
  <c r="N208" i="9"/>
  <c r="J208" i="9"/>
  <c r="G208" i="9"/>
  <c r="C208" i="9"/>
  <c r="N207" i="9"/>
  <c r="J207" i="9"/>
  <c r="G207" i="9"/>
  <c r="C207" i="9"/>
  <c r="N206" i="9"/>
  <c r="J206" i="9"/>
  <c r="G206" i="9"/>
  <c r="C206" i="9"/>
  <c r="N205" i="9"/>
  <c r="J205" i="9"/>
  <c r="G205" i="9"/>
  <c r="C205" i="9"/>
  <c r="N204" i="9"/>
  <c r="J204" i="9"/>
  <c r="G204" i="9"/>
  <c r="C204" i="9"/>
  <c r="N203" i="9"/>
  <c r="J203" i="9"/>
  <c r="G203" i="9"/>
  <c r="C203" i="9"/>
  <c r="N202" i="9"/>
  <c r="J202" i="9"/>
  <c r="G202" i="9"/>
  <c r="C202" i="9"/>
  <c r="N201" i="9"/>
  <c r="J201" i="9"/>
  <c r="G201" i="9"/>
  <c r="C201" i="9"/>
  <c r="N200" i="9"/>
  <c r="J200" i="9"/>
  <c r="G200" i="9"/>
  <c r="C200" i="9"/>
  <c r="N199" i="9"/>
  <c r="J199" i="9"/>
  <c r="G199" i="9"/>
  <c r="C199" i="9"/>
  <c r="N198" i="9"/>
  <c r="J198" i="9"/>
  <c r="G198" i="9"/>
  <c r="C198" i="9"/>
  <c r="N197" i="9"/>
  <c r="J197" i="9"/>
  <c r="G197" i="9"/>
  <c r="C197" i="9"/>
  <c r="N196" i="9"/>
  <c r="J196" i="9"/>
  <c r="G196" i="9"/>
  <c r="C196" i="9"/>
  <c r="N195" i="9"/>
  <c r="J195" i="9"/>
  <c r="G195" i="9"/>
  <c r="C195" i="9"/>
  <c r="N194" i="9"/>
  <c r="J194" i="9"/>
  <c r="G194" i="9"/>
  <c r="C194" i="9"/>
  <c r="N193" i="9"/>
  <c r="J193" i="9"/>
  <c r="G193" i="9"/>
  <c r="C193" i="9"/>
  <c r="N192" i="9"/>
  <c r="J192" i="9"/>
  <c r="G192" i="9"/>
  <c r="C192" i="9"/>
  <c r="N191" i="9"/>
  <c r="J191" i="9"/>
  <c r="G191" i="9"/>
  <c r="C191" i="9"/>
  <c r="N190" i="9"/>
  <c r="J190" i="9"/>
  <c r="G190" i="9"/>
  <c r="C190" i="9"/>
  <c r="N189" i="9"/>
  <c r="J189" i="9"/>
  <c r="G189" i="9"/>
  <c r="C189" i="9"/>
  <c r="N188" i="9"/>
  <c r="J188" i="9"/>
  <c r="G188" i="9"/>
  <c r="C188" i="9"/>
  <c r="N187" i="9"/>
  <c r="J187" i="9"/>
  <c r="G187" i="9"/>
  <c r="C187" i="9"/>
  <c r="N186" i="9"/>
  <c r="J186" i="9"/>
  <c r="G186" i="9"/>
  <c r="C186" i="9"/>
  <c r="N185" i="9"/>
  <c r="J185" i="9"/>
  <c r="G185" i="9"/>
  <c r="C185" i="9"/>
  <c r="N184" i="9"/>
  <c r="J184" i="9"/>
  <c r="G184" i="9"/>
  <c r="C184" i="9"/>
  <c r="N183" i="9"/>
  <c r="J183" i="9"/>
  <c r="G183" i="9"/>
  <c r="C183" i="9"/>
  <c r="N182" i="9"/>
  <c r="J182" i="9"/>
  <c r="G182" i="9"/>
  <c r="C182" i="9"/>
  <c r="N181" i="9"/>
  <c r="J181" i="9"/>
  <c r="G181" i="9"/>
  <c r="C181" i="9"/>
  <c r="N180" i="9"/>
  <c r="J180" i="9"/>
  <c r="G180" i="9"/>
  <c r="C180" i="9"/>
  <c r="N179" i="9"/>
  <c r="J179" i="9"/>
  <c r="G179" i="9"/>
  <c r="C179" i="9"/>
  <c r="N178" i="9"/>
  <c r="J178" i="9"/>
  <c r="G178" i="9"/>
  <c r="C178" i="9"/>
  <c r="N177" i="9"/>
  <c r="J177" i="9"/>
  <c r="G177" i="9"/>
  <c r="C177" i="9"/>
  <c r="N176" i="9"/>
  <c r="J176" i="9"/>
  <c r="G176" i="9"/>
  <c r="C176" i="9"/>
  <c r="N175" i="9"/>
  <c r="J175" i="9"/>
  <c r="G175" i="9"/>
  <c r="C175" i="9"/>
  <c r="N174" i="9"/>
  <c r="J174" i="9"/>
  <c r="G174" i="9"/>
  <c r="C174" i="9"/>
  <c r="N173" i="9"/>
  <c r="J173" i="9"/>
  <c r="G173" i="9"/>
  <c r="C173" i="9"/>
  <c r="N172" i="9"/>
  <c r="J172" i="9"/>
  <c r="G172" i="9"/>
  <c r="C172" i="9"/>
  <c r="N171" i="9"/>
  <c r="J171" i="9"/>
  <c r="G171" i="9"/>
  <c r="C171" i="9"/>
  <c r="N170" i="9"/>
  <c r="J170" i="9"/>
  <c r="G170" i="9"/>
  <c r="C170" i="9"/>
  <c r="N169" i="9"/>
  <c r="J169" i="9"/>
  <c r="G169" i="9"/>
  <c r="C169" i="9"/>
  <c r="N168" i="9"/>
  <c r="J168" i="9"/>
  <c r="G168" i="9"/>
  <c r="C168" i="9"/>
  <c r="N167" i="9"/>
  <c r="J167" i="9"/>
  <c r="G167" i="9"/>
  <c r="C167" i="9"/>
  <c r="N166" i="9"/>
  <c r="J166" i="9"/>
  <c r="G166" i="9"/>
  <c r="C166" i="9"/>
  <c r="N165" i="9"/>
  <c r="J165" i="9"/>
  <c r="G165" i="9"/>
  <c r="C165" i="9"/>
  <c r="N164" i="9"/>
  <c r="J164" i="9"/>
  <c r="G164" i="9"/>
  <c r="C164" i="9"/>
  <c r="N163" i="9"/>
  <c r="J163" i="9"/>
  <c r="G163" i="9"/>
  <c r="C163" i="9"/>
  <c r="N162" i="9"/>
  <c r="J162" i="9"/>
  <c r="G162" i="9"/>
  <c r="C162" i="9"/>
  <c r="N161" i="9"/>
  <c r="J161" i="9"/>
  <c r="G161" i="9"/>
  <c r="C161" i="9"/>
  <c r="N160" i="9"/>
  <c r="J160" i="9"/>
  <c r="G160" i="9"/>
  <c r="C160" i="9"/>
  <c r="N159" i="9"/>
  <c r="J159" i="9"/>
  <c r="G159" i="9"/>
  <c r="C159" i="9"/>
  <c r="N158" i="9"/>
  <c r="J158" i="9"/>
  <c r="G158" i="9"/>
  <c r="C158" i="9"/>
  <c r="N157" i="9"/>
  <c r="J157" i="9"/>
  <c r="G157" i="9"/>
  <c r="C157" i="9"/>
  <c r="N156" i="9"/>
  <c r="J156" i="9"/>
  <c r="G156" i="9"/>
  <c r="C156" i="9"/>
  <c r="N155" i="9"/>
  <c r="J155" i="9"/>
  <c r="G155" i="9"/>
  <c r="C155" i="9"/>
  <c r="N154" i="9"/>
  <c r="J154" i="9"/>
  <c r="G154" i="9"/>
  <c r="C154" i="9"/>
  <c r="N153" i="9"/>
  <c r="J153" i="9"/>
  <c r="G153" i="9"/>
  <c r="C153" i="9"/>
  <c r="N152" i="9"/>
  <c r="J152" i="9"/>
  <c r="G152" i="9"/>
  <c r="C152" i="9"/>
  <c r="N151" i="9"/>
  <c r="J151" i="9"/>
  <c r="G151" i="9"/>
  <c r="C151" i="9"/>
  <c r="N150" i="9"/>
  <c r="J150" i="9"/>
  <c r="G150" i="9"/>
  <c r="C150" i="9"/>
  <c r="N149" i="9"/>
  <c r="J149" i="9"/>
  <c r="G149" i="9"/>
  <c r="C149" i="9"/>
  <c r="N148" i="9"/>
  <c r="J148" i="9"/>
  <c r="G148" i="9"/>
  <c r="C148" i="9"/>
  <c r="N147" i="9"/>
  <c r="J147" i="9"/>
  <c r="G147" i="9"/>
  <c r="C147" i="9"/>
  <c r="N146" i="9"/>
  <c r="J146" i="9"/>
  <c r="G146" i="9"/>
  <c r="C146" i="9"/>
  <c r="N145" i="9"/>
  <c r="J145" i="9"/>
  <c r="G145" i="9"/>
  <c r="C145" i="9"/>
  <c r="N144" i="9"/>
  <c r="J144" i="9"/>
  <c r="G144" i="9"/>
  <c r="C144" i="9"/>
  <c r="N143" i="9"/>
  <c r="J143" i="9"/>
  <c r="G143" i="9"/>
  <c r="C143" i="9"/>
  <c r="N142" i="9"/>
  <c r="J142" i="9"/>
  <c r="G142" i="9"/>
  <c r="C142" i="9"/>
  <c r="N141" i="9"/>
  <c r="J141" i="9"/>
  <c r="G141" i="9"/>
  <c r="C141" i="9"/>
  <c r="N140" i="9"/>
  <c r="J140" i="9"/>
  <c r="G140" i="9"/>
  <c r="C140" i="9"/>
  <c r="N139" i="9"/>
  <c r="J139" i="9"/>
  <c r="G139" i="9"/>
  <c r="C139" i="9"/>
  <c r="N138" i="9"/>
  <c r="J138" i="9"/>
  <c r="G138" i="9"/>
  <c r="C138" i="9"/>
  <c r="N137" i="9"/>
  <c r="J137" i="9"/>
  <c r="G137" i="9"/>
  <c r="C137" i="9"/>
  <c r="N136" i="9"/>
  <c r="J136" i="9"/>
  <c r="G136" i="9"/>
  <c r="C136" i="9"/>
  <c r="N135" i="9"/>
  <c r="J135" i="9"/>
  <c r="G135" i="9"/>
  <c r="C135" i="9"/>
  <c r="N134" i="9"/>
  <c r="J134" i="9"/>
  <c r="G134" i="9"/>
  <c r="C134" i="9"/>
  <c r="N133" i="9"/>
  <c r="J133" i="9"/>
  <c r="G133" i="9"/>
  <c r="C133" i="9"/>
  <c r="N132" i="9"/>
  <c r="J132" i="9"/>
  <c r="G132" i="9"/>
  <c r="C132" i="9"/>
  <c r="N131" i="9"/>
  <c r="J131" i="9"/>
  <c r="G131" i="9"/>
  <c r="C131" i="9"/>
  <c r="N130" i="9"/>
  <c r="J130" i="9"/>
  <c r="G130" i="9"/>
  <c r="C130" i="9"/>
  <c r="N129" i="9"/>
  <c r="J129" i="9"/>
  <c r="G129" i="9"/>
  <c r="C129" i="9"/>
  <c r="N128" i="9"/>
  <c r="J128" i="9"/>
  <c r="G128" i="9"/>
  <c r="C128" i="9"/>
  <c r="N127" i="9"/>
  <c r="J127" i="9"/>
  <c r="G127" i="9"/>
  <c r="C127" i="9"/>
  <c r="N126" i="9"/>
  <c r="J126" i="9"/>
  <c r="G126" i="9"/>
  <c r="C126" i="9"/>
  <c r="N125" i="9"/>
  <c r="J125" i="9"/>
  <c r="G125" i="9"/>
  <c r="C125" i="9"/>
  <c r="N124" i="9"/>
  <c r="J124" i="9"/>
  <c r="G124" i="9"/>
  <c r="C124" i="9"/>
  <c r="N123" i="9"/>
  <c r="J123" i="9"/>
  <c r="G123" i="9"/>
  <c r="C123" i="9"/>
  <c r="N122" i="9"/>
  <c r="J122" i="9"/>
  <c r="G122" i="9"/>
  <c r="C122" i="9"/>
  <c r="N121" i="9"/>
  <c r="J121" i="9"/>
  <c r="G121" i="9"/>
  <c r="C121" i="9"/>
  <c r="N120" i="9"/>
  <c r="J120" i="9"/>
  <c r="G120" i="9"/>
  <c r="C120" i="9"/>
  <c r="N119" i="9"/>
  <c r="J119" i="9"/>
  <c r="G119" i="9"/>
  <c r="C119" i="9"/>
  <c r="N118" i="9"/>
  <c r="J118" i="9"/>
  <c r="G118" i="9"/>
  <c r="C118" i="9"/>
  <c r="N117" i="9"/>
  <c r="J117" i="9"/>
  <c r="G117" i="9"/>
  <c r="C117" i="9"/>
  <c r="N116" i="9"/>
  <c r="J116" i="9"/>
  <c r="G116" i="9"/>
  <c r="C116" i="9"/>
  <c r="N115" i="9"/>
  <c r="J115" i="9"/>
  <c r="G115" i="9"/>
  <c r="C115" i="9"/>
  <c r="N114" i="9"/>
  <c r="J114" i="9"/>
  <c r="G114" i="9"/>
  <c r="C114" i="9"/>
  <c r="N113" i="9"/>
  <c r="J113" i="9"/>
  <c r="G113" i="9"/>
  <c r="C113" i="9"/>
  <c r="N112" i="9"/>
  <c r="J112" i="9"/>
  <c r="G112" i="9"/>
  <c r="C112" i="9"/>
  <c r="N111" i="9"/>
  <c r="J111" i="9"/>
  <c r="G111" i="9"/>
  <c r="C111" i="9"/>
  <c r="G110" i="9"/>
  <c r="C110" i="9"/>
  <c r="G109" i="9"/>
  <c r="C109" i="9"/>
  <c r="G108" i="9"/>
  <c r="C108" i="9"/>
  <c r="G107" i="9"/>
  <c r="C107" i="9"/>
  <c r="G106" i="9"/>
  <c r="C106" i="9"/>
  <c r="G105" i="9"/>
  <c r="C105" i="9"/>
  <c r="G104" i="9"/>
  <c r="C104" i="9"/>
  <c r="G103" i="9"/>
  <c r="C103" i="9"/>
  <c r="G102" i="9"/>
  <c r="C102" i="9"/>
  <c r="G101" i="9"/>
  <c r="C101" i="9"/>
  <c r="G100" i="9"/>
  <c r="C100" i="9"/>
  <c r="G99" i="9"/>
  <c r="C99" i="9"/>
  <c r="G98" i="9"/>
  <c r="C98" i="9"/>
  <c r="G97" i="9"/>
  <c r="C97" i="9"/>
  <c r="G96" i="9"/>
  <c r="C96" i="9"/>
  <c r="G95" i="9"/>
  <c r="C95" i="9"/>
  <c r="G94" i="9"/>
  <c r="C94" i="9"/>
  <c r="G93" i="9"/>
  <c r="C93" i="9"/>
  <c r="G92" i="9"/>
  <c r="C92" i="9"/>
  <c r="G91" i="9"/>
  <c r="C91" i="9"/>
  <c r="G90" i="9"/>
  <c r="C90" i="9"/>
  <c r="G89" i="9"/>
  <c r="C89" i="9"/>
  <c r="G88" i="9"/>
  <c r="C88" i="9"/>
  <c r="G87" i="9"/>
  <c r="C87" i="9"/>
  <c r="G86" i="9"/>
  <c r="C86" i="9"/>
  <c r="G85" i="9"/>
  <c r="C85" i="9"/>
  <c r="G84" i="9"/>
  <c r="C84" i="9"/>
  <c r="G83" i="9"/>
  <c r="C83" i="9"/>
  <c r="G82" i="9"/>
  <c r="C82" i="9"/>
  <c r="G81" i="9"/>
  <c r="C81" i="9"/>
  <c r="G80" i="9"/>
  <c r="C80" i="9"/>
  <c r="G79" i="9"/>
  <c r="C79" i="9"/>
  <c r="G78" i="9"/>
  <c r="C78" i="9"/>
  <c r="G77" i="9"/>
  <c r="C77" i="9"/>
  <c r="G76" i="9"/>
  <c r="C76" i="9"/>
  <c r="G75" i="9"/>
  <c r="C75" i="9"/>
  <c r="G74" i="9"/>
  <c r="C74" i="9"/>
  <c r="G73" i="9"/>
  <c r="C73" i="9"/>
  <c r="G72" i="9"/>
  <c r="C72" i="9"/>
  <c r="G71" i="9"/>
  <c r="C71" i="9"/>
  <c r="G70" i="9"/>
  <c r="C70" i="9"/>
  <c r="G69" i="9"/>
  <c r="C69" i="9"/>
  <c r="G68" i="9"/>
  <c r="C68" i="9"/>
  <c r="G67" i="9"/>
  <c r="C67" i="9"/>
  <c r="G66" i="9"/>
  <c r="C66" i="9"/>
  <c r="G65" i="9"/>
  <c r="C65" i="9"/>
  <c r="G64" i="9"/>
  <c r="C64" i="9"/>
  <c r="G63" i="9"/>
  <c r="C63" i="9"/>
  <c r="G62" i="9"/>
  <c r="C62" i="9"/>
  <c r="G61" i="9"/>
  <c r="C61" i="9"/>
  <c r="G60" i="9"/>
  <c r="C60" i="9"/>
  <c r="G59" i="9"/>
  <c r="C59" i="9"/>
  <c r="G58" i="9"/>
  <c r="C58" i="9"/>
  <c r="G57" i="9"/>
  <c r="C57" i="9"/>
  <c r="G56" i="9"/>
  <c r="C56" i="9"/>
  <c r="G55" i="9"/>
  <c r="C55" i="9"/>
  <c r="G54" i="9"/>
  <c r="C54" i="9"/>
  <c r="G53" i="9"/>
  <c r="C53" i="9"/>
  <c r="G52" i="9"/>
  <c r="C52" i="9"/>
  <c r="G51" i="9"/>
  <c r="C51" i="9"/>
  <c r="L20" i="10" l="1"/>
  <c r="M20" i="10" s="1"/>
  <c r="L17" i="10"/>
  <c r="M17" i="10" s="1"/>
  <c r="L27" i="10"/>
  <c r="M27" i="10" s="1"/>
  <c r="L28" i="10"/>
  <c r="M28" i="10" s="1"/>
  <c r="L31" i="10"/>
  <c r="M31" i="10" s="1"/>
  <c r="L32" i="10"/>
  <c r="M32" i="10" s="1"/>
  <c r="N32" i="10" l="1"/>
  <c r="O32" i="10"/>
  <c r="N31" i="10"/>
  <c r="O31" i="10"/>
  <c r="Q31" i="10" s="1"/>
  <c r="O27" i="10"/>
  <c r="N27" i="10"/>
  <c r="O17" i="10"/>
  <c r="N17" i="10"/>
  <c r="N20" i="10"/>
  <c r="O20" i="10"/>
  <c r="N28" i="10"/>
  <c r="O28" i="10"/>
  <c r="Q28" i="10" s="1"/>
  <c r="Q20" i="10" l="1"/>
  <c r="Q27" i="10"/>
  <c r="Q32" i="10"/>
  <c r="Q17" i="10"/>
  <c r="P17" i="10"/>
  <c r="P27" i="10"/>
  <c r="P28" i="10"/>
  <c r="P31" i="10"/>
  <c r="P20" i="10"/>
  <c r="P32" i="10"/>
</calcChain>
</file>

<file path=xl/sharedStrings.xml><?xml version="1.0" encoding="utf-8"?>
<sst xmlns="http://schemas.openxmlformats.org/spreadsheetml/2006/main" count="250" uniqueCount="130">
  <si>
    <t>TT</t>
  </si>
  <si>
    <t>Họ và tên</t>
  </si>
  <si>
    <t>Ngày sinh</t>
  </si>
  <si>
    <t>Năm</t>
  </si>
  <si>
    <t>Tháng</t>
  </si>
  <si>
    <t>Giới tính</t>
  </si>
  <si>
    <t>Nữ</t>
  </si>
  <si>
    <t>Theo NĐ 135/2020/NĐ-CP</t>
  </si>
  <si>
    <t>Tuổi nghỉ hưu đúng tuổi</t>
  </si>
  <si>
    <t>Thời điểm nghỉ hưu đúng tuổi</t>
  </si>
  <si>
    <t>Thời gian nghỉ hưu trước tuổi</t>
  </si>
  <si>
    <t>Năm nghỉ hưu</t>
  </si>
  <si>
    <t>Tuổi nghỉ hưu</t>
  </si>
  <si>
    <t>Nam</t>
  </si>
  <si>
    <t>Thời điểm sinh</t>
  </si>
  <si>
    <t>Thời điểm hưởng lương hưu</t>
  </si>
  <si>
    <t>Không quy định</t>
  </si>
  <si>
    <t>Công chức</t>
  </si>
  <si>
    <t>Viên chức</t>
  </si>
  <si>
    <t>Chức danh</t>
  </si>
  <si>
    <t>Đang hưởng chế độ hưu trí, mất sức (X)</t>
  </si>
  <si>
    <t xml:space="preserve">Số năm </t>
  </si>
  <si>
    <t>Số tháng</t>
  </si>
  <si>
    <t>Chức danh những người hoạt động không chuyên trách</t>
  </si>
  <si>
    <t>Mức phụ cấp/tháng</t>
  </si>
  <si>
    <t>Phó Chủ nhiệm Ủy ban kiểm tra - Tổ chức Đảng</t>
  </si>
  <si>
    <t>Văn phòng Đảng ủy - Tuyên giáo</t>
  </si>
  <si>
    <t>Phó Chủ tịch Ủy ban Mặt trận Tổ quốc Việt nam - Khối vận</t>
  </si>
  <si>
    <t>Phó Chỉ huy trưởng Ban Chỉ huy Quân sự</t>
  </si>
  <si>
    <t>Phụ trách Nông thôn mới, đô thị văn minh</t>
  </si>
  <si>
    <t>Phó Chủ tịch Hội liên hiệp Phụ nữ</t>
  </si>
  <si>
    <t>Phó Chủ tịch Hội cựu chiến binh</t>
  </si>
  <si>
    <t>Phó Bí thư Đoàn thanh niên Cộng sản Hồ Chí Minh</t>
  </si>
  <si>
    <t>Phó Chủ tịch Hội nông dân</t>
  </si>
  <si>
    <t>Phụ trách Công tác truyền thanh; Phó Chủ nhiệm Trung tâm Văn hóa - Thể thao, Trung tâm học tập cộng đồng</t>
  </si>
  <si>
    <t>BHXH</t>
  </si>
  <si>
    <t>Tháng đổi</t>
  </si>
  <si>
    <t>Năm đổi</t>
  </si>
  <si>
    <t>CB, CC chuyển sang NHĐKCT do SX ĐVHC (X)</t>
  </si>
  <si>
    <t>Tăng tháng BHXH</t>
  </si>
  <si>
    <t>Số tăng</t>
  </si>
  <si>
    <t>Số năm công tác theo quy định (tính đến ngày 01/7/2025)</t>
  </si>
  <si>
    <t>Nguyễn Thị Kiều</t>
  </si>
  <si>
    <t>Nguyễn Văn Một</t>
  </si>
  <si>
    <t>01/01/1991</t>
  </si>
  <si>
    <t>Huỳnh Văn Trường</t>
  </si>
  <si>
    <t>Trần Minh Dư</t>
  </si>
  <si>
    <t>Phạm Lộc Ngân</t>
  </si>
  <si>
    <t>12/10/1990</t>
  </si>
  <si>
    <t>12/07/1986</t>
  </si>
  <si>
    <t>Nguyễn Văn Tới</t>
  </si>
  <si>
    <t>Nguyễn Thị Tuyền</t>
  </si>
  <si>
    <t>Lê Văn Hoàng Anh</t>
  </si>
  <si>
    <t>Nguyễn Văn Tự</t>
  </si>
  <si>
    <t>Nguyễn Thị Kim Yên</t>
  </si>
  <si>
    <t>20/02/1996</t>
  </si>
  <si>
    <t>Nguyễn Thị Mỹ Linh</t>
  </si>
  <si>
    <t>11/11/1989</t>
  </si>
  <si>
    <t>Lê Ngọc Thùy</t>
  </si>
  <si>
    <t>05/8/1993</t>
  </si>
  <si>
    <t>30/8/1986</t>
  </si>
  <si>
    <t>Nguyễn Văn Rứng</t>
  </si>
  <si>
    <t>22/11/1968</t>
  </si>
  <si>
    <t>Nguyễn Văn Trung</t>
  </si>
  <si>
    <t xml:space="preserve">16/05/1966 
</t>
  </si>
  <si>
    <t>Nguyễn Thị Hương Lan</t>
  </si>
  <si>
    <t>02/10/1987</t>
  </si>
  <si>
    <t xml:space="preserve">Lế Tấn Thảo </t>
  </si>
  <si>
    <t>Nguyễn Hoàng Lâm</t>
  </si>
  <si>
    <t>Lê Nguyễn Mỹ Nữ</t>
  </si>
  <si>
    <t>Lê Thị Cẩm Tú</t>
  </si>
  <si>
    <t>Từ Thành Tới</t>
  </si>
  <si>
    <t>01/02/1986</t>
  </si>
  <si>
    <t>Nguyễn Văn Nhụy</t>
  </si>
  <si>
    <t>Ngô Hoàng Phúc</t>
  </si>
  <si>
    <t>Lê Văn Quốc Trọng</t>
  </si>
  <si>
    <t>02/03/1991</t>
  </si>
  <si>
    <t>Bùi Minh Công</t>
  </si>
  <si>
    <t>11/01/1984</t>
  </si>
  <si>
    <t>23/01/1987</t>
  </si>
  <si>
    <t>19/02/1981</t>
  </si>
  <si>
    <t>20/01/1990</t>
  </si>
  <si>
    <t>X</t>
  </si>
  <si>
    <t>9/6/1991</t>
  </si>
  <si>
    <t>xã Hựu Thành: 03</t>
  </si>
  <si>
    <t>Thạch Sô Oanh Mô Ni</t>
  </si>
  <si>
    <t>Nguyễn Văn Thương</t>
  </si>
  <si>
    <t>Nguyễn Văn Rau</t>
  </si>
  <si>
    <t>Xã Tân Mỹ: 04</t>
  </si>
  <si>
    <t>Phạm Thị Tuyết Nhung</t>
  </si>
  <si>
    <t>08/12/1979</t>
  </si>
  <si>
    <t>Trình Lâm Vũ Thường</t>
  </si>
  <si>
    <t>13/11/1993</t>
  </si>
  <si>
    <t>Trần Quốc Doanh</t>
  </si>
  <si>
    <t>12/7/1985</t>
  </si>
  <si>
    <t>Nguyễn Minh Quân</t>
  </si>
  <si>
    <t>29/5/1979</t>
  </si>
  <si>
    <t>Nguyễn Thị Hồng Phấn</t>
  </si>
  <si>
    <t>Phan Thị Bích Phượng</t>
  </si>
  <si>
    <t>Nguyễn Thị Phạng</t>
  </si>
  <si>
    <t>Nguyễn Minh Luận</t>
  </si>
  <si>
    <t>Nguyễn Đăng Khoa</t>
  </si>
  <si>
    <t>Huỳnh Văn Năm</t>
  </si>
  <si>
    <t>01/5/1979</t>
  </si>
  <si>
    <t>01/12/1979</t>
  </si>
  <si>
    <t>01/11/1993</t>
  </si>
  <si>
    <t>Thị trấn Trà Ôn: 03</t>
  </si>
  <si>
    <t>25/11/1992</t>
  </si>
  <si>
    <t>Lê Thị Ngọc Tuyên</t>
  </si>
  <si>
    <t>04/6/1990</t>
  </si>
  <si>
    <t>Võ Thị Tuyết Lam</t>
  </si>
  <si>
    <t>02/04/1990</t>
  </si>
  <si>
    <t>Trần Minh Đức</t>
  </si>
  <si>
    <t>Tổng cộng:  42 người</t>
  </si>
  <si>
    <t>Võ Thanh Sang</t>
  </si>
  <si>
    <t>Ngô Jét Mal</t>
  </si>
  <si>
    <t>Mức lương/phụ cấp</t>
  </si>
  <si>
    <t>Xã Tích Thiện: 03</t>
  </si>
  <si>
    <t>Xã Vĩnh Xuân: 04</t>
  </si>
  <si>
    <t>Xã Phú Thành: 04</t>
  </si>
  <si>
    <t>Xã Thới Hòa: 06</t>
  </si>
  <si>
    <t>Xã Lục Sĩ Thành: 06</t>
  </si>
  <si>
    <t>Xã Xuân Hiệp: 04</t>
  </si>
  <si>
    <t>Xã Hòa Bình: 03</t>
  </si>
  <si>
    <t>Xã Thuận Thới: 02</t>
  </si>
  <si>
    <t xml:space="preserve">ỦY BAN NHÂN DÂN </t>
  </si>
  <si>
    <t>TỈNH VĨNH LONG</t>
  </si>
  <si>
    <t>CỘNG HÒA XÃ HỘI CHỦ NGHĨA VIỆT NAM</t>
  </si>
  <si>
    <t>Độc lập - Tự do - Hạnh phúc</t>
  </si>
  <si>
    <r>
      <rPr>
        <b/>
        <sz val="14"/>
        <color theme="1"/>
        <rFont val="Times New Roman"/>
        <family val="1"/>
      </rPr>
      <t>DANH SÁCH THỰC HIỆN TINH GIẢN BIÊN CHẾ THEO NGHỊ ĐỊNH SỐ 154/2025/NĐ-CP NGÀY 15/6/2025 ĐỐI VỚI NGƯỜI HOẠT ĐỘNG KHÔNG CHUYÊN TRÁCH Ở CẤP XÃ 
CỦA ỦY BAN NHÂN DÂN HUYỆN TRÀ ÔN</t>
    </r>
    <r>
      <rPr>
        <sz val="14"/>
        <color theme="1"/>
        <rFont val="Times New Roman"/>
        <family val="1"/>
      </rPr>
      <t xml:space="preserve">
</t>
    </r>
    <r>
      <rPr>
        <i/>
        <sz val="14"/>
        <color theme="1"/>
        <rFont val="Times New Roman"/>
        <family val="1"/>
      </rPr>
      <t>(Kèm theo Quyết định số 1473/QĐ-UBND ngày 30 tháng 6 năm 2025 của Chủ tịch Ủy ban nhân dân tỉnh)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</si>
</sst>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3">
    <font>
      <sz val="8"/>
      <color theme="1"/>
      <name val="Calibri"/>
      <family val="2"/>
      <charset val="163"/>
      <scheme val="minor"/>
    </font>
    <font>
      <sz val="12"/>
      <name val=".VnTime"/>
      <family val="2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8"/>
      <color theme="1"/>
      <name val="Calibri Light"/>
      <family val="1"/>
      <scheme val="major"/>
    </font>
    <font>
      <b/>
      <i/>
      <sz val="13"/>
      <name val="Calibri Light"/>
      <family val="1"/>
      <scheme val="major"/>
    </font>
    <font>
      <sz val="13"/>
      <color theme="1"/>
      <name val="Calibri Light"/>
      <family val="1"/>
      <scheme val="major"/>
    </font>
    <font>
      <sz val="13"/>
      <name val="Calibri Light"/>
      <family val="1"/>
      <scheme val="maj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.VnTime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</cellStyleXfs>
  <cellXfs count="98">
    <xf numFmtId="0" fontId="0" fillId="0" borderId="0" xfId="0"/>
    <xf numFmtId="0" fontId="0" fillId="0" borderId="5" xfId="0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/>
    <xf numFmtId="14" fontId="11" fillId="0" borderId="5" xfId="1" applyNumberFormat="1" applyFont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4" fontId="18" fillId="0" borderId="5" xfId="0" quotePrefix="1" applyNumberFormat="1" applyFont="1" applyFill="1" applyBorder="1" applyAlignment="1">
      <alignment vertical="center"/>
    </xf>
    <xf numFmtId="14" fontId="18" fillId="0" borderId="5" xfId="0" applyNumberFormat="1" applyFont="1" applyFill="1" applyBorder="1" applyAlignment="1">
      <alignment vertical="center"/>
    </xf>
    <xf numFmtId="0" fontId="19" fillId="0" borderId="5" xfId="0" applyFont="1" applyFill="1" applyBorder="1"/>
    <xf numFmtId="0" fontId="20" fillId="0" borderId="5" xfId="0" applyFont="1" applyFill="1" applyBorder="1" applyAlignment="1">
      <alignment horizontal="left" vertical="center"/>
    </xf>
    <xf numFmtId="14" fontId="18" fillId="0" borderId="5" xfId="0" quotePrefix="1" applyNumberFormat="1" applyFont="1" applyFill="1" applyBorder="1" applyAlignment="1">
      <alignment horizontal="center" vertical="center"/>
    </xf>
    <xf numFmtId="14" fontId="18" fillId="0" borderId="5" xfId="0" quotePrefix="1" applyNumberFormat="1" applyFont="1" applyFill="1" applyBorder="1" applyAlignment="1">
      <alignment horizontal="left" vertical="center" wrapText="1"/>
    </xf>
    <xf numFmtId="4" fontId="18" fillId="0" borderId="5" xfId="0" quotePrefix="1" applyNumberFormat="1" applyFont="1" applyFill="1" applyBorder="1" applyAlignment="1">
      <alignment horizontal="center" vertical="center"/>
    </xf>
    <xf numFmtId="0" fontId="18" fillId="0" borderId="5" xfId="0" quotePrefix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0" xfId="0" applyFont="1" applyFill="1"/>
    <xf numFmtId="14" fontId="18" fillId="0" borderId="5" xfId="0" quotePrefix="1" applyNumberFormat="1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left" vertical="center"/>
    </xf>
    <xf numFmtId="49" fontId="18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center" vertical="center"/>
    </xf>
    <xf numFmtId="14" fontId="18" fillId="0" borderId="13" xfId="0" quotePrefix="1" applyNumberFormat="1" applyFont="1" applyFill="1" applyBorder="1" applyAlignment="1">
      <alignment horizontal="center" vertical="center"/>
    </xf>
    <xf numFmtId="14" fontId="18" fillId="0" borderId="14" xfId="0" quotePrefix="1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14" fontId="18" fillId="0" borderId="5" xfId="0" quotePrefix="1" applyNumberFormat="1" applyFont="1" applyFill="1" applyBorder="1" applyAlignment="1">
      <alignment vertical="center" wrapText="1"/>
    </xf>
    <xf numFmtId="4" fontId="18" fillId="0" borderId="5" xfId="0" quotePrefix="1" applyNumberFormat="1" applyFont="1" applyFill="1" applyBorder="1" applyAlignment="1">
      <alignment vertical="center"/>
    </xf>
    <xf numFmtId="0" fontId="18" fillId="0" borderId="5" xfId="0" quotePrefix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 wrapText="1"/>
    </xf>
    <xf numFmtId="49" fontId="18" fillId="0" borderId="5" xfId="3" applyNumberFormat="1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/>
    </xf>
    <xf numFmtId="164" fontId="18" fillId="0" borderId="5" xfId="0" quotePrefix="1" applyNumberFormat="1" applyFont="1" applyFill="1" applyBorder="1" applyAlignment="1">
      <alignment horizontal="center" vertical="center"/>
    </xf>
    <xf numFmtId="164" fontId="18" fillId="0" borderId="5" xfId="0" quotePrefix="1" applyNumberFormat="1" applyFont="1" applyFill="1" applyBorder="1" applyAlignment="1">
      <alignment horizontal="left" vertical="center"/>
    </xf>
    <xf numFmtId="164" fontId="18" fillId="0" borderId="5" xfId="0" quotePrefix="1" applyNumberFormat="1" applyFont="1" applyFill="1" applyBorder="1" applyAlignment="1">
      <alignment horizontal="center" vertical="center" shrinkToFit="1"/>
    </xf>
    <xf numFmtId="164" fontId="18" fillId="0" borderId="5" xfId="0" quotePrefix="1" applyNumberFormat="1" applyFont="1" applyFill="1" applyBorder="1" applyAlignment="1">
      <alignment horizontal="center" vertical="center" wrapText="1"/>
    </xf>
    <xf numFmtId="164" fontId="18" fillId="0" borderId="5" xfId="0" quotePrefix="1" applyNumberFormat="1" applyFont="1" applyFill="1" applyBorder="1" applyAlignment="1">
      <alignment vertical="center"/>
    </xf>
    <xf numFmtId="164" fontId="18" fillId="0" borderId="13" xfId="0" quotePrefix="1" applyNumberFormat="1" applyFont="1" applyFill="1" applyBorder="1" applyAlignment="1">
      <alignment horizontal="left" vertical="center"/>
    </xf>
    <xf numFmtId="164" fontId="19" fillId="0" borderId="5" xfId="0" applyNumberFormat="1" applyFont="1" applyFill="1" applyBorder="1" applyAlignment="1">
      <alignment vertical="center" wrapText="1"/>
    </xf>
    <xf numFmtId="164" fontId="18" fillId="0" borderId="14" xfId="0" quotePrefix="1" applyNumberFormat="1" applyFont="1" applyFill="1" applyBorder="1" applyAlignment="1">
      <alignment horizontal="left" vertical="center"/>
    </xf>
    <xf numFmtId="164" fontId="19" fillId="0" borderId="5" xfId="0" quotePrefix="1" applyNumberFormat="1" applyFont="1" applyFill="1" applyBorder="1" applyAlignment="1">
      <alignment horizontal="center" vertical="center" wrapText="1"/>
    </xf>
    <xf numFmtId="164" fontId="19" fillId="0" borderId="5" xfId="3" quotePrefix="1" applyNumberFormat="1" applyFont="1" applyFill="1" applyBorder="1" applyAlignment="1">
      <alignment horizontal="left" vertical="center" wrapText="1"/>
    </xf>
    <xf numFmtId="164" fontId="18" fillId="0" borderId="5" xfId="0" applyNumberFormat="1" applyFont="1" applyFill="1" applyBorder="1" applyAlignment="1">
      <alignment horizontal="center" vertical="center"/>
    </xf>
    <xf numFmtId="164" fontId="19" fillId="0" borderId="5" xfId="0" quotePrefix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/>
    </xf>
    <xf numFmtId="14" fontId="10" fillId="0" borderId="5" xfId="1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</cellXfs>
  <cellStyles count="5">
    <cellStyle name="Normal" xfId="0" builtinId="0"/>
    <cellStyle name="Normal 2" xfId="1"/>
    <cellStyle name="Normal 30" xfId="2"/>
    <cellStyle name="Normal 33" xfId="4"/>
    <cellStyle name="Normal 7 4" xfId="3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688734</xdr:colOff>
      <xdr:row>2</xdr:row>
      <xdr:rowOff>1179635</xdr:rowOff>
    </xdr:from>
    <xdr:to>
      <xdr:col>6</xdr:col>
      <xdr:colOff>974483</xdr:colOff>
      <xdr:row>2</xdr:row>
      <xdr:rowOff>1179635</xdr:rowOff>
    </xdr:to>
    <xdr:cxnSp macro="">
      <xdr:nvCxnSpPr>
        <xdr:cNvPr id="4" name="Straight Connector 3"/>
        <xdr:cNvCxnSpPr/>
      </xdr:nvCxnSpPr>
      <xdr:spPr>
        <a:xfrm>
          <a:off x="4081099" y="1641231"/>
          <a:ext cx="21980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190501</xdr:colOff>
      <xdr:row>1</xdr:row>
      <xdr:rowOff>219808</xdr:rowOff>
    </xdr:from>
    <xdr:to>
      <xdr:col>1</xdr:col>
      <xdr:colOff>637443</xdr:colOff>
      <xdr:row>1</xdr:row>
      <xdr:rowOff>219808</xdr:rowOff>
    </xdr:to>
    <xdr:cxnSp macro="">
      <xdr:nvCxnSpPr>
        <xdr:cNvPr id="6" name="Straight Connector 5"/>
        <xdr:cNvCxnSpPr/>
      </xdr:nvCxnSpPr>
      <xdr:spPr>
        <a:xfrm>
          <a:off x="622789" y="439616"/>
          <a:ext cx="4469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849923</xdr:colOff>
      <xdr:row>2</xdr:row>
      <xdr:rowOff>0</xdr:rowOff>
    </xdr:from>
    <xdr:to>
      <xdr:col>6</xdr:col>
      <xdr:colOff>1091712</xdr:colOff>
      <xdr:row>2</xdr:row>
      <xdr:rowOff>0</xdr:rowOff>
    </xdr:to>
    <xdr:cxnSp macro="">
      <xdr:nvCxnSpPr>
        <xdr:cNvPr id="8" name="Straight Connector 7"/>
        <xdr:cNvCxnSpPr/>
      </xdr:nvCxnSpPr>
      <xdr:spPr>
        <a:xfrm>
          <a:off x="4242288" y="461596"/>
          <a:ext cx="215411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zoomScale="80" zoomScaleNormal="80" workbookViewId="0">
      <selection activeCell="A3" sqref="A3:K3"/>
    </sheetView>
  </sheetViews>
  <sheetFormatPr defaultColWidth="9.33203125" defaultRowHeight="17.25"/>
  <cols>
    <col min="1" max="1" width="7.5" style="46" customWidth="1"/>
    <col min="2" max="2" width="25.33203125" style="68" customWidth="1"/>
    <col min="3" max="3" width="0.83203125" style="8" hidden="1" customWidth="1"/>
    <col min="4" max="4" width="14.1640625" style="8" customWidth="1"/>
    <col min="5" max="5" width="12.1640625" style="8" customWidth="1"/>
    <col min="6" max="6" width="33.5" style="8" customWidth="1"/>
    <col min="7" max="7" width="20.33203125" style="8" customWidth="1"/>
    <col min="8" max="8" width="13.6640625" style="8" customWidth="1"/>
    <col min="9" max="9" width="14.5" style="8" customWidth="1"/>
    <col min="10" max="10" width="16.83203125" style="8" customWidth="1"/>
    <col min="11" max="11" width="18.5" style="8" customWidth="1"/>
    <col min="12" max="12" width="15" style="8" hidden="1" customWidth="1"/>
    <col min="13" max="13" width="26.5" style="8" hidden="1" customWidth="1"/>
    <col min="14" max="14" width="16.83203125" style="8" hidden="1" customWidth="1"/>
    <col min="15" max="15" width="15.6640625" style="8" hidden="1" customWidth="1"/>
    <col min="16" max="16" width="16" style="8" hidden="1" customWidth="1"/>
    <col min="17" max="17" width="6.5" style="8" hidden="1" customWidth="1"/>
    <col min="18" max="18" width="16" style="8" hidden="1" customWidth="1"/>
    <col min="19" max="19" width="13" style="8" hidden="1" customWidth="1"/>
    <col min="20" max="20" width="3" style="8" hidden="1" customWidth="1"/>
    <col min="21" max="21" width="12.1640625" style="8" hidden="1" customWidth="1"/>
    <col min="22" max="22" width="11" style="8" customWidth="1"/>
    <col min="23" max="23" width="13.1640625" style="8" bestFit="1" customWidth="1"/>
    <col min="24" max="16384" width="9.33203125" style="8"/>
  </cols>
  <sheetData>
    <row r="1" spans="1:21">
      <c r="A1" s="70" t="s">
        <v>125</v>
      </c>
      <c r="B1" s="70"/>
      <c r="C1" s="69"/>
      <c r="D1" s="69"/>
      <c r="E1" s="69"/>
      <c r="F1" s="71" t="s">
        <v>127</v>
      </c>
      <c r="G1" s="71"/>
      <c r="H1" s="71"/>
    </row>
    <row r="2" spans="1:21" ht="18.75">
      <c r="A2" s="70" t="s">
        <v>126</v>
      </c>
      <c r="B2" s="70"/>
      <c r="C2" s="69"/>
      <c r="D2" s="69"/>
      <c r="E2" s="69"/>
      <c r="F2" s="72" t="s">
        <v>128</v>
      </c>
      <c r="G2" s="72"/>
      <c r="H2" s="72"/>
    </row>
    <row r="3" spans="1:21" ht="107.25" customHeight="1">
      <c r="A3" s="73" t="s">
        <v>129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21" s="7" customFormat="1" ht="16.5" customHeight="1">
      <c r="A4" s="46"/>
      <c r="B4" s="64"/>
      <c r="C4" s="18"/>
      <c r="D4" s="18"/>
      <c r="E4" s="18"/>
      <c r="F4" s="18"/>
      <c r="G4" s="18"/>
      <c r="H4" s="18"/>
      <c r="I4" s="18"/>
      <c r="J4" s="18"/>
      <c r="K4" s="18"/>
      <c r="T4" s="12" t="s">
        <v>40</v>
      </c>
      <c r="U4" s="12">
        <v>2</v>
      </c>
    </row>
    <row r="5" spans="1:21" s="7" customFormat="1" ht="27.75" customHeight="1">
      <c r="A5" s="75" t="s">
        <v>0</v>
      </c>
      <c r="B5" s="76" t="s">
        <v>1</v>
      </c>
      <c r="C5" s="79" t="s">
        <v>2</v>
      </c>
      <c r="D5" s="79" t="s">
        <v>2</v>
      </c>
      <c r="E5" s="79" t="s">
        <v>5</v>
      </c>
      <c r="F5" s="79" t="s">
        <v>19</v>
      </c>
      <c r="G5" s="79" t="s">
        <v>116</v>
      </c>
      <c r="H5" s="79" t="s">
        <v>41</v>
      </c>
      <c r="I5" s="79"/>
      <c r="J5" s="79" t="s">
        <v>38</v>
      </c>
      <c r="K5" s="79" t="s">
        <v>20</v>
      </c>
      <c r="L5" s="83" t="s">
        <v>7</v>
      </c>
      <c r="M5" s="83"/>
      <c r="N5" s="83"/>
      <c r="O5" s="83"/>
      <c r="P5" s="83"/>
      <c r="Q5" s="83"/>
      <c r="R5" s="82" t="s">
        <v>35</v>
      </c>
      <c r="S5" s="82"/>
      <c r="T5" s="82" t="s">
        <v>39</v>
      </c>
      <c r="U5" s="82"/>
    </row>
    <row r="6" spans="1:21" s="7" customFormat="1" ht="42.75" customHeight="1">
      <c r="A6" s="75"/>
      <c r="B6" s="77"/>
      <c r="C6" s="79"/>
      <c r="D6" s="79"/>
      <c r="E6" s="79"/>
      <c r="F6" s="79"/>
      <c r="G6" s="79"/>
      <c r="H6" s="79"/>
      <c r="I6" s="79"/>
      <c r="J6" s="79"/>
      <c r="K6" s="79"/>
      <c r="L6" s="83" t="s">
        <v>8</v>
      </c>
      <c r="M6" s="83" t="s">
        <v>9</v>
      </c>
      <c r="N6" s="83" t="s">
        <v>10</v>
      </c>
      <c r="O6" s="83"/>
      <c r="P6" s="83"/>
      <c r="Q6" s="83"/>
      <c r="R6" s="82" t="s">
        <v>36</v>
      </c>
      <c r="S6" s="82" t="s">
        <v>37</v>
      </c>
      <c r="T6" s="84" t="s">
        <v>3</v>
      </c>
      <c r="U6" s="84" t="s">
        <v>4</v>
      </c>
    </row>
    <row r="7" spans="1:21" s="7" customFormat="1" ht="33.75" customHeight="1">
      <c r="A7" s="75"/>
      <c r="B7" s="78"/>
      <c r="C7" s="79"/>
      <c r="D7" s="79"/>
      <c r="E7" s="79"/>
      <c r="F7" s="79"/>
      <c r="G7" s="79"/>
      <c r="H7" s="19" t="s">
        <v>21</v>
      </c>
      <c r="I7" s="20" t="s">
        <v>22</v>
      </c>
      <c r="J7" s="79"/>
      <c r="K7" s="79"/>
      <c r="L7" s="83"/>
      <c r="M7" s="83"/>
      <c r="N7" s="13" t="s">
        <v>3</v>
      </c>
      <c r="O7" s="13" t="s">
        <v>4</v>
      </c>
      <c r="P7" s="13" t="s">
        <v>36</v>
      </c>
      <c r="Q7" s="13" t="s">
        <v>37</v>
      </c>
      <c r="R7" s="82"/>
      <c r="S7" s="82"/>
      <c r="T7" s="85"/>
      <c r="U7" s="85"/>
    </row>
    <row r="8" spans="1:21" s="7" customFormat="1" ht="20.100000000000001" customHeight="1">
      <c r="A8" s="11">
        <v>1</v>
      </c>
      <c r="B8" s="44">
        <v>2</v>
      </c>
      <c r="C8" s="21">
        <v>3</v>
      </c>
      <c r="D8" s="21">
        <v>3</v>
      </c>
      <c r="E8" s="21">
        <v>4</v>
      </c>
      <c r="F8" s="21">
        <v>5</v>
      </c>
      <c r="G8" s="21">
        <v>6</v>
      </c>
      <c r="H8" s="21">
        <v>7</v>
      </c>
      <c r="I8" s="21">
        <v>8</v>
      </c>
      <c r="J8" s="21">
        <v>9</v>
      </c>
      <c r="K8" s="21">
        <v>10</v>
      </c>
      <c r="L8" s="11">
        <v>15</v>
      </c>
      <c r="M8" s="11">
        <v>16</v>
      </c>
      <c r="N8" s="11">
        <v>17</v>
      </c>
      <c r="O8" s="11">
        <v>18</v>
      </c>
      <c r="P8" s="11">
        <v>19</v>
      </c>
      <c r="Q8" s="11">
        <v>20</v>
      </c>
      <c r="R8" s="11">
        <v>21</v>
      </c>
      <c r="S8" s="11">
        <v>22</v>
      </c>
      <c r="T8" s="11">
        <v>23</v>
      </c>
      <c r="U8" s="11">
        <v>24</v>
      </c>
    </row>
    <row r="9" spans="1:21" s="32" customFormat="1" ht="30.75" customHeight="1">
      <c r="A9" s="47">
        <v>1</v>
      </c>
      <c r="B9" s="25" t="s">
        <v>124</v>
      </c>
      <c r="C9" s="26"/>
      <c r="D9" s="52"/>
      <c r="E9" s="26"/>
      <c r="F9" s="27"/>
      <c r="G9" s="28"/>
      <c r="H9" s="29"/>
      <c r="I9" s="29"/>
      <c r="J9" s="29"/>
      <c r="K9" s="29"/>
      <c r="L9" s="30"/>
      <c r="M9" s="26"/>
      <c r="N9" s="31"/>
      <c r="O9" s="31"/>
      <c r="P9" s="31"/>
      <c r="Q9" s="31"/>
      <c r="R9" s="24"/>
      <c r="S9" s="31"/>
      <c r="T9" s="24"/>
      <c r="U9" s="24"/>
    </row>
    <row r="10" spans="1:21" s="32" customFormat="1" ht="37.5" customHeight="1">
      <c r="A10" s="48">
        <v>1</v>
      </c>
      <c r="B10" s="34" t="s">
        <v>42</v>
      </c>
      <c r="C10" s="26">
        <v>33167</v>
      </c>
      <c r="D10" s="53">
        <v>33167</v>
      </c>
      <c r="E10" s="26" t="s">
        <v>6</v>
      </c>
      <c r="F10" s="27" t="s">
        <v>30</v>
      </c>
      <c r="G10" s="28">
        <f>VLOOKUP(F10,MA!$D$4:$E$13,2,0)</f>
        <v>1.33</v>
      </c>
      <c r="H10" s="29">
        <v>10</v>
      </c>
      <c r="I10" s="29">
        <v>0</v>
      </c>
      <c r="J10" s="29"/>
      <c r="K10" s="29"/>
      <c r="L10" s="30">
        <f>IF(OR(AND(E10="Nam",YEAR(C10)&lt;1961),AND(E10="Nữ",YEAR(C10)&lt;1966)),55,IF(YEAR(C10)&lt;1978,VLOOKUP(C10,IF(E10="Nữ",'Tuổi nghỉ hưu 135'!$J$111:$N$254,'Tuổi nghỉ hưu 135'!$C$51:$G$254),2,0),IF(E10="Nữ",60,62)))</f>
        <v>60</v>
      </c>
      <c r="M10" s="26">
        <f>IF(L10=55,DATE(YEAR(C10)+L10,MONTH(C10),DAY(C10)),IF(YEAR(C10)&lt;1978,VLOOKUP(C10,IF(E10="Nữ",'Tuổi nghỉ hưu 135'!$J$111:$N$254,'Tuổi nghỉ hưu 135'!$C$51:$G$254),5,0),DATE(YEAR(C10)+IF(F10="Nữ",60,62),MONTH(C10)+1,DAY(C10))))</f>
        <v>55844</v>
      </c>
      <c r="N10" s="31" t="e">
        <f>IF(YEAR(M10)&lt;2025,0,DATEDIF(#REF!,M10,"Y"))</f>
        <v>#REF!</v>
      </c>
      <c r="O10" s="31" t="e">
        <f>IF(YEAR(M10)&lt;2025,0,DATEDIF(#REF!,M10,"YM"))</f>
        <v>#REF!</v>
      </c>
      <c r="P10" s="31" t="e">
        <f t="shared" ref="P10:P61" si="0">N10*12+O10</f>
        <v>#REF!</v>
      </c>
      <c r="Q10" s="31" t="e">
        <f t="shared" ref="Q10:Q61" si="1">IF(O10=0,N10,IF(AND(O10&gt;=1,O10&lt;=6),N10+0.5,N10+1))</f>
        <v>#REF!</v>
      </c>
      <c r="R10" s="24">
        <f t="shared" ref="R10:R61" si="2">H10*12+I10</f>
        <v>120</v>
      </c>
      <c r="S10" s="31">
        <f t="shared" ref="S10:S61" si="3">IF(I10=0,H10,IF(AND(I10&gt;=1,I10&lt;=6),H10+0.5,H10+1))</f>
        <v>10</v>
      </c>
      <c r="T10" s="24">
        <f t="shared" ref="T10:T61" si="4">H10+IF((I10+$U$4)&gt;=12,1,0)</f>
        <v>10</v>
      </c>
      <c r="U10" s="24">
        <f t="shared" ref="U10:U61" si="5">MOD((I10+$U$4),12)</f>
        <v>2</v>
      </c>
    </row>
    <row r="11" spans="1:21" s="32" customFormat="1" ht="37.5" customHeight="1">
      <c r="A11" s="48">
        <v>2</v>
      </c>
      <c r="B11" s="34" t="s">
        <v>43</v>
      </c>
      <c r="C11" s="26">
        <v>19360</v>
      </c>
      <c r="D11" s="53">
        <v>19360</v>
      </c>
      <c r="E11" s="26" t="s">
        <v>13</v>
      </c>
      <c r="F11" s="27" t="s">
        <v>31</v>
      </c>
      <c r="G11" s="28">
        <f>VLOOKUP(F11,MA!$D$4:$E$13,2,0)</f>
        <v>1.33</v>
      </c>
      <c r="H11" s="29"/>
      <c r="I11" s="29"/>
      <c r="J11" s="29"/>
      <c r="K11" s="29" t="s">
        <v>82</v>
      </c>
      <c r="L11" s="30">
        <f>IF(OR(AND(E11="Nam",YEAR(C11)&lt;1961),AND(E11="Nữ",YEAR(C11)&lt;1966)),55,IF(YEAR(C11)&lt;1978,VLOOKUP(C11,IF(E11="Nữ",'Tuổi nghỉ hưu 135'!$J$111:$N$254,'Tuổi nghỉ hưu 135'!$C$51:$G$254),2,0),IF(E11="Nữ",60,62)))</f>
        <v>55</v>
      </c>
      <c r="M11" s="26">
        <f>IF(L11=55,DATE(YEAR(C11)+L11,MONTH(C11),DAY(C11)),IF(YEAR(C11)&lt;1978,VLOOKUP(C11,IF(E11="Nữ",'Tuổi nghỉ hưu 135'!$J$111:$N$254,'Tuổi nghỉ hưu 135'!$C$51:$G$254),5,0),DATE(YEAR(C11)+IF(F11="Nữ",60,62),MONTH(C11)+1,DAY(C11))))</f>
        <v>39448</v>
      </c>
      <c r="N11" s="31">
        <f>IF(YEAR(M11)&lt;2025,0,DATEDIF(#REF!,M11,"Y"))</f>
        <v>0</v>
      </c>
      <c r="O11" s="31">
        <f>IF(YEAR(M11)&lt;2025,0,DATEDIF(#REF!,M11,"YM"))</f>
        <v>0</v>
      </c>
      <c r="P11" s="31">
        <f t="shared" si="0"/>
        <v>0</v>
      </c>
      <c r="Q11" s="31">
        <f t="shared" si="1"/>
        <v>0</v>
      </c>
      <c r="R11" s="24">
        <f t="shared" si="2"/>
        <v>0</v>
      </c>
      <c r="S11" s="31">
        <f t="shared" si="3"/>
        <v>0</v>
      </c>
      <c r="T11" s="24">
        <f t="shared" si="4"/>
        <v>0</v>
      </c>
      <c r="U11" s="24">
        <f t="shared" si="5"/>
        <v>2</v>
      </c>
    </row>
    <row r="12" spans="1:21" s="32" customFormat="1" ht="26.25" customHeight="1">
      <c r="A12" s="47">
        <v>2</v>
      </c>
      <c r="B12" s="25" t="s">
        <v>117</v>
      </c>
      <c r="C12" s="26"/>
      <c r="D12" s="53"/>
      <c r="E12" s="26"/>
      <c r="F12" s="27"/>
      <c r="G12" s="28"/>
      <c r="H12" s="29"/>
      <c r="I12" s="29"/>
      <c r="J12" s="29"/>
      <c r="K12" s="29"/>
      <c r="L12" s="30"/>
      <c r="M12" s="26"/>
      <c r="N12" s="31"/>
      <c r="O12" s="31"/>
      <c r="P12" s="31"/>
      <c r="Q12" s="31"/>
      <c r="R12" s="24"/>
      <c r="S12" s="31"/>
      <c r="T12" s="24"/>
      <c r="U12" s="24"/>
    </row>
    <row r="13" spans="1:21" s="32" customFormat="1" ht="37.5" customHeight="1">
      <c r="A13" s="48">
        <v>3</v>
      </c>
      <c r="B13" s="45" t="s">
        <v>45</v>
      </c>
      <c r="C13" s="33">
        <f>DATE(YEAR(D13),MONTH(D13),1)</f>
        <v>33147</v>
      </c>
      <c r="D13" s="54" t="s">
        <v>48</v>
      </c>
      <c r="E13" s="26" t="s">
        <v>13</v>
      </c>
      <c r="F13" s="27" t="s">
        <v>26</v>
      </c>
      <c r="G13" s="28">
        <f>VLOOKUP(F13,MA!$D$4:$E$13,2,0)</f>
        <v>1.33</v>
      </c>
      <c r="H13" s="29">
        <v>8</v>
      </c>
      <c r="I13" s="29">
        <v>0</v>
      </c>
      <c r="J13" s="29"/>
      <c r="K13" s="29"/>
      <c r="L13" s="30">
        <f>IF(OR(AND(E13="Nam",YEAR(C13)&lt;1961),AND(E13="Nữ",YEAR(C13)&lt;1966)),55,IF(YEAR(C13)&lt;1978,VLOOKUP(C13,IF(E13="Nữ",'Tuổi nghỉ hưu 135'!$J$111:$N$254,'Tuổi nghỉ hưu 135'!$C$51:$G$254),2,0),IF(E13="Nữ",60,62)))</f>
        <v>62</v>
      </c>
      <c r="M13" s="26">
        <f>IF(L13=55,DATE(YEAR(C13)+L13,MONTH(C13),DAY(C13)),IF(YEAR(C13)&lt;1978,VLOOKUP(C13,IF(E13="Nữ",'Tuổi nghỉ hưu 135'!$J$111:$N$254,'Tuổi nghỉ hưu 135'!$C$51:$G$254),5,0),DATE(YEAR(C13)+IF(F13="Nữ",60,62),MONTH(C13)+1,DAY(C13))))</f>
        <v>55824</v>
      </c>
      <c r="N13" s="31" t="e">
        <f>IF(YEAR(M13)&lt;2025,0,DATEDIF(#REF!,M13,"Y"))</f>
        <v>#REF!</v>
      </c>
      <c r="O13" s="31" t="e">
        <f>IF(YEAR(M13)&lt;2025,0,DATEDIF(#REF!,M13,"YM"))</f>
        <v>#REF!</v>
      </c>
      <c r="P13" s="31" t="e">
        <f t="shared" si="0"/>
        <v>#REF!</v>
      </c>
      <c r="Q13" s="31" t="e">
        <f t="shared" si="1"/>
        <v>#REF!</v>
      </c>
      <c r="R13" s="24">
        <f t="shared" si="2"/>
        <v>96</v>
      </c>
      <c r="S13" s="31">
        <f t="shared" si="3"/>
        <v>8</v>
      </c>
      <c r="T13" s="24">
        <f t="shared" si="4"/>
        <v>8</v>
      </c>
      <c r="U13" s="24">
        <f t="shared" si="5"/>
        <v>2</v>
      </c>
    </row>
    <row r="14" spans="1:21" s="32" customFormat="1" ht="37.5" customHeight="1">
      <c r="A14" s="48">
        <v>4</v>
      </c>
      <c r="B14" s="45" t="s">
        <v>46</v>
      </c>
      <c r="C14" s="33">
        <f>DATE(YEAR(D14),MONTH(D14),1)</f>
        <v>33239</v>
      </c>
      <c r="D14" s="54" t="s">
        <v>44</v>
      </c>
      <c r="E14" s="26" t="s">
        <v>13</v>
      </c>
      <c r="F14" s="27" t="s">
        <v>27</v>
      </c>
      <c r="G14" s="28">
        <f>VLOOKUP(F14,MA!$D$4:$E$13,2,0)</f>
        <v>1.33</v>
      </c>
      <c r="H14" s="29">
        <v>0</v>
      </c>
      <c r="I14" s="29">
        <v>6</v>
      </c>
      <c r="J14" s="29"/>
      <c r="K14" s="29"/>
      <c r="L14" s="30">
        <f>IF(OR(AND(E14="Nam",YEAR(C14)&lt;1961),AND(E14="Nữ",YEAR(C14)&lt;1966)),55,IF(YEAR(C14)&lt;1978,VLOOKUP(C14,IF(E14="Nữ",'Tuổi nghỉ hưu 135'!$J$111:$N$254,'Tuổi nghỉ hưu 135'!$C$51:$G$254),2,0),IF(E14="Nữ",60,62)))</f>
        <v>62</v>
      </c>
      <c r="M14" s="26">
        <f>IF(L14=55,DATE(YEAR(C14)+L14,MONTH(C14),DAY(C14)),IF(YEAR(C14)&lt;1978,VLOOKUP(C14,IF(E14="Nữ",'Tuổi nghỉ hưu 135'!$J$111:$N$254,'Tuổi nghỉ hưu 135'!$C$51:$G$254),5,0),DATE(YEAR(C14)+IF(F14="Nữ",60,62),MONTH(C14)+1,DAY(C14))))</f>
        <v>55916</v>
      </c>
      <c r="N14" s="31" t="e">
        <f>IF(YEAR(M14)&lt;2025,0,DATEDIF(#REF!,M14,"Y"))</f>
        <v>#REF!</v>
      </c>
      <c r="O14" s="31" t="e">
        <f>IF(YEAR(M14)&lt;2025,0,DATEDIF(#REF!,M14,"YM"))</f>
        <v>#REF!</v>
      </c>
      <c r="P14" s="31" t="e">
        <f t="shared" si="0"/>
        <v>#REF!</v>
      </c>
      <c r="Q14" s="31" t="e">
        <f t="shared" si="1"/>
        <v>#REF!</v>
      </c>
      <c r="R14" s="24">
        <f t="shared" si="2"/>
        <v>6</v>
      </c>
      <c r="S14" s="31">
        <f t="shared" si="3"/>
        <v>0.5</v>
      </c>
      <c r="T14" s="24">
        <f t="shared" si="4"/>
        <v>0</v>
      </c>
      <c r="U14" s="24">
        <f t="shared" si="5"/>
        <v>8</v>
      </c>
    </row>
    <row r="15" spans="1:21" s="32" customFormat="1" ht="73.5" customHeight="1">
      <c r="A15" s="48">
        <v>5</v>
      </c>
      <c r="B15" s="45" t="s">
        <v>47</v>
      </c>
      <c r="C15" s="33">
        <f t="shared" ref="C15" si="6">DATE(YEAR(D15),MONTH(D15),1)</f>
        <v>31594</v>
      </c>
      <c r="D15" s="54" t="s">
        <v>49</v>
      </c>
      <c r="E15" s="26" t="s">
        <v>13</v>
      </c>
      <c r="F15" s="27" t="s">
        <v>34</v>
      </c>
      <c r="G15" s="28">
        <f>VLOOKUP(F15,MA!$D$4:$E$13,2,0)</f>
        <v>1.33</v>
      </c>
      <c r="H15" s="29">
        <v>15</v>
      </c>
      <c r="I15" s="29">
        <v>7</v>
      </c>
      <c r="J15" s="29"/>
      <c r="K15" s="29"/>
      <c r="L15" s="30">
        <f>IF(OR(AND(E15="Nam",YEAR(C15)&lt;1961),AND(E15="Nữ",YEAR(C15)&lt;1966)),55,IF(YEAR(C15)&lt;1978,VLOOKUP(C15,IF(E15="Nữ",'Tuổi nghỉ hưu 135'!$J$111:$N$254,'Tuổi nghỉ hưu 135'!$C$51:$G$254),2,0),IF(E15="Nữ",60,62)))</f>
        <v>62</v>
      </c>
      <c r="M15" s="26">
        <f>IF(L15=55,DATE(YEAR(C15)+L15,MONTH(C15),DAY(C15)),IF(YEAR(C15)&lt;1978,VLOOKUP(C15,IF(E15="Nữ",'Tuổi nghỉ hưu 135'!$J$111:$N$254,'Tuổi nghỉ hưu 135'!$C$51:$G$254),5,0),DATE(YEAR(C15)+IF(F15="Nữ",60,62),MONTH(C15)+1,DAY(C15))))</f>
        <v>54271</v>
      </c>
      <c r="N15" s="31" t="e">
        <f>IF(YEAR(M15)&lt;2025,0,DATEDIF(#REF!,M15,"Y"))</f>
        <v>#REF!</v>
      </c>
      <c r="O15" s="31" t="e">
        <f>IF(YEAR(M15)&lt;2025,0,DATEDIF(#REF!,M15,"YM"))</f>
        <v>#REF!</v>
      </c>
      <c r="P15" s="31" t="e">
        <f t="shared" si="0"/>
        <v>#REF!</v>
      </c>
      <c r="Q15" s="31" t="e">
        <f t="shared" si="1"/>
        <v>#REF!</v>
      </c>
      <c r="R15" s="24">
        <f t="shared" si="2"/>
        <v>187</v>
      </c>
      <c r="S15" s="31">
        <f t="shared" si="3"/>
        <v>16</v>
      </c>
      <c r="T15" s="24">
        <f t="shared" si="4"/>
        <v>15</v>
      </c>
      <c r="U15" s="24">
        <f t="shared" si="5"/>
        <v>9</v>
      </c>
    </row>
    <row r="16" spans="1:21" s="32" customFormat="1" ht="30" customHeight="1">
      <c r="A16" s="47">
        <v>3</v>
      </c>
      <c r="B16" s="25" t="s">
        <v>118</v>
      </c>
      <c r="C16" s="26"/>
      <c r="D16" s="52"/>
      <c r="E16" s="26"/>
      <c r="F16" s="27"/>
      <c r="G16" s="28"/>
      <c r="H16" s="29"/>
      <c r="I16" s="29"/>
      <c r="J16" s="29"/>
      <c r="K16" s="29"/>
      <c r="L16" s="30"/>
      <c r="M16" s="26"/>
      <c r="N16" s="31"/>
      <c r="O16" s="31"/>
      <c r="P16" s="31"/>
      <c r="Q16" s="31"/>
      <c r="R16" s="24"/>
      <c r="S16" s="31"/>
      <c r="T16" s="24"/>
      <c r="U16" s="24"/>
    </row>
    <row r="17" spans="1:21" s="32" customFormat="1" ht="71.25" customHeight="1">
      <c r="A17" s="31">
        <v>6</v>
      </c>
      <c r="B17" s="34" t="s">
        <v>50</v>
      </c>
      <c r="C17" s="26">
        <v>25204</v>
      </c>
      <c r="D17" s="52">
        <v>25204</v>
      </c>
      <c r="E17" s="26" t="s">
        <v>13</v>
      </c>
      <c r="F17" s="27" t="s">
        <v>34</v>
      </c>
      <c r="G17" s="28">
        <f>VLOOKUP(F17,MA!$D$4:$E$13,2,0)</f>
        <v>1.33</v>
      </c>
      <c r="H17" s="29">
        <v>18</v>
      </c>
      <c r="I17" s="29">
        <v>7</v>
      </c>
      <c r="J17" s="29"/>
      <c r="K17" s="29"/>
      <c r="L17" s="30">
        <f>IF(OR(AND(E17="Nam",YEAR(C17)&lt;1961),AND(E17="Nữ",YEAR(C17)&lt;1966)),55,IF(YEAR(C17)&lt;1978,VLOOKUP(C17,IF(E17="Nữ",'Tuổi nghỉ hưu 135'!$J$111:$N$254,'Tuổi nghỉ hưu 135'!$C$51:$G$254),2,0),IF(E17="Nữ",60,62)))</f>
        <v>62</v>
      </c>
      <c r="M17" s="26">
        <f>IF(L17=55,DATE(YEAR(C17)+L17,MONTH(C17),DAY(C17)),IF(YEAR(C17)&lt;1978,VLOOKUP(C17,IF(E17="Nữ",'Tuổi nghỉ hưu 135'!$J$111:$N$254,'Tuổi nghỉ hưu 135'!$C$51:$G$254),5,0),DATE(YEAR(C17)+IF(F17="Nữ",60,62),MONTH(C17)+1,DAY(C17))))</f>
        <v>47880</v>
      </c>
      <c r="N17" s="31" t="e">
        <f>IF(YEAR(M17)&lt;2025,0,DATEDIF(#REF!,M17,"Y"))</f>
        <v>#REF!</v>
      </c>
      <c r="O17" s="31" t="e">
        <f>IF(YEAR(M17)&lt;2025,0,DATEDIF(#REF!,M17,"YM"))</f>
        <v>#REF!</v>
      </c>
      <c r="P17" s="31" t="e">
        <f t="shared" si="0"/>
        <v>#REF!</v>
      </c>
      <c r="Q17" s="31" t="e">
        <f t="shared" si="1"/>
        <v>#REF!</v>
      </c>
      <c r="R17" s="24">
        <f t="shared" si="2"/>
        <v>223</v>
      </c>
      <c r="S17" s="31">
        <f t="shared" si="3"/>
        <v>19</v>
      </c>
      <c r="T17" s="24">
        <f t="shared" si="4"/>
        <v>18</v>
      </c>
      <c r="U17" s="24">
        <f t="shared" si="5"/>
        <v>9</v>
      </c>
    </row>
    <row r="18" spans="1:21" s="32" customFormat="1" ht="37.5" customHeight="1">
      <c r="A18" s="31">
        <v>7</v>
      </c>
      <c r="B18" s="34" t="s">
        <v>51</v>
      </c>
      <c r="C18" s="26">
        <v>30597</v>
      </c>
      <c r="D18" s="52">
        <v>30597</v>
      </c>
      <c r="E18" s="26" t="s">
        <v>6</v>
      </c>
      <c r="F18" s="27" t="s">
        <v>28</v>
      </c>
      <c r="G18" s="28">
        <f>VLOOKUP(F18,MA!$D$4:$E$13,2,0)</f>
        <v>1.33</v>
      </c>
      <c r="H18" s="29">
        <v>10</v>
      </c>
      <c r="I18" s="29">
        <v>0</v>
      </c>
      <c r="J18" s="29"/>
      <c r="K18" s="29"/>
      <c r="L18" s="30">
        <f>IF(OR(AND(E18="Nam",YEAR(C18)&lt;1961),AND(E18="Nữ",YEAR(C18)&lt;1966)),55,IF(YEAR(C18)&lt;1978,VLOOKUP(C18,IF(E18="Nữ",'Tuổi nghỉ hưu 135'!$J$111:$N$254,'Tuổi nghỉ hưu 135'!$C$51:$G$254),2,0),IF(E18="Nữ",60,62)))</f>
        <v>60</v>
      </c>
      <c r="M18" s="26">
        <f>IF(L18=55,DATE(YEAR(C18)+L18,MONTH(C18),DAY(C18)),IF(YEAR(C18)&lt;1978,VLOOKUP(C18,IF(E18="Nữ",'Tuổi nghỉ hưu 135'!$J$111:$N$254,'Tuổi nghỉ hưu 135'!$C$51:$G$254),5,0),DATE(YEAR(C18)+IF(F18="Nữ",60,62),MONTH(C18)+1,DAY(C18))))</f>
        <v>53274</v>
      </c>
      <c r="N18" s="31" t="e">
        <f>IF(YEAR(M18)&lt;2025,0,DATEDIF(#REF!,M18,"Y"))</f>
        <v>#REF!</v>
      </c>
      <c r="O18" s="31" t="e">
        <f>IF(YEAR(M18)&lt;2025,0,DATEDIF(#REF!,M18,"YM"))</f>
        <v>#REF!</v>
      </c>
      <c r="P18" s="31" t="e">
        <f t="shared" si="0"/>
        <v>#REF!</v>
      </c>
      <c r="Q18" s="31" t="e">
        <f t="shared" si="1"/>
        <v>#REF!</v>
      </c>
      <c r="R18" s="24">
        <f t="shared" si="2"/>
        <v>120</v>
      </c>
      <c r="S18" s="31">
        <f t="shared" si="3"/>
        <v>10</v>
      </c>
      <c r="T18" s="24">
        <f t="shared" si="4"/>
        <v>10</v>
      </c>
      <c r="U18" s="24">
        <f t="shared" si="5"/>
        <v>2</v>
      </c>
    </row>
    <row r="19" spans="1:21" s="32" customFormat="1" ht="37.5" customHeight="1">
      <c r="A19" s="31">
        <v>8</v>
      </c>
      <c r="B19" s="34" t="s">
        <v>52</v>
      </c>
      <c r="C19" s="26">
        <v>31838</v>
      </c>
      <c r="D19" s="52">
        <v>31838</v>
      </c>
      <c r="E19" s="26" t="s">
        <v>13</v>
      </c>
      <c r="F19" s="27" t="s">
        <v>28</v>
      </c>
      <c r="G19" s="28">
        <f>VLOOKUP(F19,MA!$D$4:$E$13,2,0)</f>
        <v>1.33</v>
      </c>
      <c r="H19" s="29">
        <v>13</v>
      </c>
      <c r="I19" s="29">
        <v>4</v>
      </c>
      <c r="J19" s="29"/>
      <c r="K19" s="29"/>
      <c r="L19" s="30">
        <f>IF(OR(AND(E19="Nam",YEAR(C19)&lt;1961),AND(E19="Nữ",YEAR(C19)&lt;1966)),55,IF(YEAR(C19)&lt;1978,VLOOKUP(C19,IF(E19="Nữ",'Tuổi nghỉ hưu 135'!$J$111:$N$254,'Tuổi nghỉ hưu 135'!$C$51:$G$254),2,0),IF(E19="Nữ",60,62)))</f>
        <v>62</v>
      </c>
      <c r="M19" s="26">
        <f>IF(L19=55,DATE(YEAR(C19)+L19,MONTH(C19),DAY(C19)),IF(YEAR(C19)&lt;1978,VLOOKUP(C19,IF(E19="Nữ",'Tuổi nghỉ hưu 135'!$J$111:$N$254,'Tuổi nghỉ hưu 135'!$C$51:$G$254),5,0),DATE(YEAR(C19)+IF(F19="Nữ",60,62),MONTH(C19)+1,DAY(C19))))</f>
        <v>54515</v>
      </c>
      <c r="N19" s="31" t="e">
        <f>IF(YEAR(M19)&lt;2025,0,DATEDIF(#REF!,M19,"Y"))</f>
        <v>#REF!</v>
      </c>
      <c r="O19" s="31" t="e">
        <f>IF(YEAR(M19)&lt;2025,0,DATEDIF(#REF!,M19,"YM"))</f>
        <v>#REF!</v>
      </c>
      <c r="P19" s="31" t="e">
        <f t="shared" si="0"/>
        <v>#REF!</v>
      </c>
      <c r="Q19" s="31" t="e">
        <f t="shared" si="1"/>
        <v>#REF!</v>
      </c>
      <c r="R19" s="24">
        <f t="shared" si="2"/>
        <v>160</v>
      </c>
      <c r="S19" s="31">
        <f t="shared" si="3"/>
        <v>13.5</v>
      </c>
      <c r="T19" s="24">
        <f t="shared" si="4"/>
        <v>13</v>
      </c>
      <c r="U19" s="24">
        <f t="shared" si="5"/>
        <v>6</v>
      </c>
    </row>
    <row r="20" spans="1:21" s="32" customFormat="1" ht="37.5" customHeight="1">
      <c r="A20" s="31">
        <v>9</v>
      </c>
      <c r="B20" s="34" t="s">
        <v>53</v>
      </c>
      <c r="C20" s="26">
        <v>25569</v>
      </c>
      <c r="D20" s="52">
        <v>25569</v>
      </c>
      <c r="E20" s="26"/>
      <c r="F20" s="27" t="s">
        <v>26</v>
      </c>
      <c r="G20" s="28">
        <f>VLOOKUP(F20,MA!$D$4:$E$13,2,0)</f>
        <v>1.33</v>
      </c>
      <c r="H20" s="29">
        <v>26</v>
      </c>
      <c r="I20" s="29">
        <v>1</v>
      </c>
      <c r="J20" s="29"/>
      <c r="K20" s="29"/>
      <c r="L20" s="30">
        <f>IF(OR(AND(E20="Nam",YEAR(C20)&lt;1961),AND(E20="Nữ",YEAR(C20)&lt;1966)),55,IF(YEAR(C20)&lt;1978,VLOOKUP(C20,IF(E20="Nữ",'Tuổi nghỉ hưu 135'!$J$111:$N$254,'Tuổi nghỉ hưu 135'!$C$51:$G$254),2,0),IF(E20="Nữ",60,62)))</f>
        <v>62</v>
      </c>
      <c r="M20" s="26">
        <f>IF(L20=55,DATE(YEAR(C20)+L20,MONTH(C20),DAY(C20)),IF(YEAR(C20)&lt;1978,VLOOKUP(C20,IF(E20="Nữ",'Tuổi nghỉ hưu 135'!$J$111:$N$254,'Tuổi nghỉ hưu 135'!$C$51:$G$254),5,0),DATE(YEAR(C20)+IF(F20="Nữ",60,62),MONTH(C20)+1,DAY(C20))))</f>
        <v>48245</v>
      </c>
      <c r="N20" s="31" t="e">
        <f>IF(YEAR(M20)&lt;2025,0,DATEDIF(#REF!,M20,"Y"))</f>
        <v>#REF!</v>
      </c>
      <c r="O20" s="31" t="e">
        <f>IF(YEAR(M20)&lt;2025,0,DATEDIF(#REF!,M20,"YM"))</f>
        <v>#REF!</v>
      </c>
      <c r="P20" s="31" t="e">
        <f t="shared" si="0"/>
        <v>#REF!</v>
      </c>
      <c r="Q20" s="31" t="e">
        <f t="shared" si="1"/>
        <v>#REF!</v>
      </c>
      <c r="R20" s="24">
        <f t="shared" si="2"/>
        <v>313</v>
      </c>
      <c r="S20" s="31">
        <f t="shared" si="3"/>
        <v>26.5</v>
      </c>
      <c r="T20" s="24">
        <f t="shared" si="4"/>
        <v>26</v>
      </c>
      <c r="U20" s="24">
        <f t="shared" si="5"/>
        <v>3</v>
      </c>
    </row>
    <row r="21" spans="1:21" s="32" customFormat="1" ht="29.25" customHeight="1">
      <c r="A21" s="47">
        <v>4</v>
      </c>
      <c r="B21" s="25" t="s">
        <v>119</v>
      </c>
      <c r="C21" s="26"/>
      <c r="D21" s="52"/>
      <c r="E21" s="26"/>
      <c r="F21" s="27"/>
      <c r="G21" s="28"/>
      <c r="H21" s="29"/>
      <c r="I21" s="29"/>
      <c r="J21" s="29"/>
      <c r="K21" s="29"/>
      <c r="L21" s="30"/>
      <c r="M21" s="26"/>
      <c r="N21" s="31"/>
      <c r="O21" s="31"/>
      <c r="P21" s="31"/>
      <c r="Q21" s="31"/>
      <c r="R21" s="24"/>
      <c r="S21" s="31"/>
      <c r="T21" s="24"/>
      <c r="U21" s="24"/>
    </row>
    <row r="22" spans="1:21" s="32" customFormat="1" ht="37.5" customHeight="1">
      <c r="A22" s="48">
        <v>10</v>
      </c>
      <c r="B22" s="34" t="s">
        <v>54</v>
      </c>
      <c r="C22" s="26">
        <v>35115</v>
      </c>
      <c r="D22" s="52" t="s">
        <v>55</v>
      </c>
      <c r="E22" s="26" t="s">
        <v>6</v>
      </c>
      <c r="F22" s="27" t="s">
        <v>26</v>
      </c>
      <c r="G22" s="28">
        <f>VLOOKUP(F22,MA!$D$4:$E$13,2,0)</f>
        <v>1.33</v>
      </c>
      <c r="H22" s="29">
        <v>2</v>
      </c>
      <c r="I22" s="29">
        <v>3</v>
      </c>
      <c r="J22" s="29"/>
      <c r="K22" s="29"/>
      <c r="L22" s="30">
        <f>IF(OR(AND(E22="Nam",YEAR(C22)&lt;1961),AND(E22="Nữ",YEAR(C22)&lt;1966)),55,IF(YEAR(C22)&lt;1978,VLOOKUP(C22,IF(E22="Nữ",'Tuổi nghỉ hưu 135'!$J$111:$N$254,'Tuổi nghỉ hưu 135'!$C$51:$G$254),2,0),IF(E22="Nữ",60,62)))</f>
        <v>60</v>
      </c>
      <c r="M22" s="26">
        <f>IF(L22=55,DATE(YEAR(C22)+L22,MONTH(C22),DAY(C22)),IF(YEAR(C22)&lt;1978,VLOOKUP(C22,IF(E22="Nữ",'Tuổi nghỉ hưu 135'!$J$111:$N$254,'Tuổi nghỉ hưu 135'!$C$51:$G$254),5,0),DATE(YEAR(C22)+IF(F22="Nữ",60,62),MONTH(C22)+1,DAY(C22))))</f>
        <v>57789</v>
      </c>
      <c r="N22" s="31" t="e">
        <f>IF(YEAR(M22)&lt;2025,0,DATEDIF(#REF!,M22,"Y"))</f>
        <v>#REF!</v>
      </c>
      <c r="O22" s="31" t="e">
        <f>IF(YEAR(M22)&lt;2025,0,DATEDIF(#REF!,M22,"YM"))</f>
        <v>#REF!</v>
      </c>
      <c r="P22" s="31" t="e">
        <f t="shared" si="0"/>
        <v>#REF!</v>
      </c>
      <c r="Q22" s="31" t="e">
        <f t="shared" si="1"/>
        <v>#REF!</v>
      </c>
      <c r="R22" s="24">
        <f t="shared" si="2"/>
        <v>27</v>
      </c>
      <c r="S22" s="31">
        <f t="shared" si="3"/>
        <v>2.5</v>
      </c>
      <c r="T22" s="24">
        <f t="shared" si="4"/>
        <v>2</v>
      </c>
      <c r="U22" s="24">
        <f t="shared" si="5"/>
        <v>5</v>
      </c>
    </row>
    <row r="23" spans="1:21" s="32" customFormat="1" ht="37.5" customHeight="1">
      <c r="A23" s="48">
        <v>11</v>
      </c>
      <c r="B23" s="34" t="s">
        <v>56</v>
      </c>
      <c r="C23" s="26">
        <v>32823</v>
      </c>
      <c r="D23" s="52" t="s">
        <v>57</v>
      </c>
      <c r="E23" s="26" t="s">
        <v>6</v>
      </c>
      <c r="F23" s="27" t="s">
        <v>30</v>
      </c>
      <c r="G23" s="28">
        <f>VLOOKUP(F23,MA!$D$4:$E$13,2,0)</f>
        <v>1.33</v>
      </c>
      <c r="H23" s="29">
        <v>13</v>
      </c>
      <c r="I23" s="29">
        <v>1</v>
      </c>
      <c r="J23" s="29"/>
      <c r="K23" s="29"/>
      <c r="L23" s="30">
        <f>IF(OR(AND(E23="Nam",YEAR(C23)&lt;1961),AND(E23="Nữ",YEAR(C23)&lt;1966)),55,IF(YEAR(C23)&lt;1978,VLOOKUP(C23,IF(E23="Nữ",'Tuổi nghỉ hưu 135'!$J$111:$N$254,'Tuổi nghỉ hưu 135'!$C$51:$G$254),2,0),IF(E23="Nữ",60,62)))</f>
        <v>60</v>
      </c>
      <c r="M23" s="26">
        <f>IF(L23=55,DATE(YEAR(C23)+L23,MONTH(C23),DAY(C23)),IF(YEAR(C23)&lt;1978,VLOOKUP(C23,IF(E23="Nữ",'Tuổi nghỉ hưu 135'!$J$111:$N$254,'Tuổi nghỉ hưu 135'!$C$51:$G$254),5,0),DATE(YEAR(C23)+IF(F23="Nữ",60,62),MONTH(C23)+1,DAY(C23))))</f>
        <v>55498</v>
      </c>
      <c r="N23" s="31" t="e">
        <f>IF(YEAR(M23)&lt;2025,0,DATEDIF(#REF!,M23,"Y"))</f>
        <v>#REF!</v>
      </c>
      <c r="O23" s="31" t="e">
        <f>IF(YEAR(M23)&lt;2025,0,DATEDIF(#REF!,M23,"YM"))</f>
        <v>#REF!</v>
      </c>
      <c r="P23" s="31" t="e">
        <f t="shared" si="0"/>
        <v>#REF!</v>
      </c>
      <c r="Q23" s="31" t="e">
        <f t="shared" si="1"/>
        <v>#REF!</v>
      </c>
      <c r="R23" s="24">
        <f t="shared" si="2"/>
        <v>157</v>
      </c>
      <c r="S23" s="31">
        <f t="shared" si="3"/>
        <v>13.5</v>
      </c>
      <c r="T23" s="24">
        <f t="shared" si="4"/>
        <v>13</v>
      </c>
      <c r="U23" s="24">
        <f t="shared" si="5"/>
        <v>3</v>
      </c>
    </row>
    <row r="24" spans="1:21" s="32" customFormat="1" ht="37.5" customHeight="1">
      <c r="A24" s="48">
        <v>12</v>
      </c>
      <c r="B24" s="34" t="s">
        <v>58</v>
      </c>
      <c r="C24" s="26">
        <v>34186</v>
      </c>
      <c r="D24" s="52" t="s">
        <v>59</v>
      </c>
      <c r="E24" s="26" t="s">
        <v>6</v>
      </c>
      <c r="F24" s="27" t="s">
        <v>33</v>
      </c>
      <c r="G24" s="28">
        <f>VLOOKUP(F24,MA!$D$4:$E$13,2,0)</f>
        <v>1.33</v>
      </c>
      <c r="H24" s="29">
        <v>6</v>
      </c>
      <c r="I24" s="29">
        <v>3</v>
      </c>
      <c r="J24" s="29"/>
      <c r="K24" s="29"/>
      <c r="L24" s="30">
        <f>IF(OR(AND(E24="Nam",YEAR(C24)&lt;1961),AND(E24="Nữ",YEAR(C24)&lt;1966)),55,IF(YEAR(C24)&lt;1978,VLOOKUP(C24,IF(E24="Nữ",'Tuổi nghỉ hưu 135'!$J$111:$N$254,'Tuổi nghỉ hưu 135'!$C$51:$G$254),2,0),IF(E24="Nữ",60,62)))</f>
        <v>60</v>
      </c>
      <c r="M24" s="26">
        <f>IF(L24=55,DATE(YEAR(C24)+L24,MONTH(C24),DAY(C24)),IF(YEAR(C24)&lt;1978,VLOOKUP(C24,IF(E24="Nữ",'Tuổi nghỉ hưu 135'!$J$111:$N$254,'Tuổi nghỉ hưu 135'!$C$51:$G$254),5,0),DATE(YEAR(C24)+IF(F24="Nữ",60,62),MONTH(C24)+1,DAY(C24))))</f>
        <v>56862</v>
      </c>
      <c r="N24" s="31" t="e">
        <f>IF(YEAR(M24)&lt;2025,0,DATEDIF(#REF!,M24,"Y"))</f>
        <v>#REF!</v>
      </c>
      <c r="O24" s="31" t="e">
        <f>IF(YEAR(M24)&lt;2025,0,DATEDIF(#REF!,M24,"YM"))</f>
        <v>#REF!</v>
      </c>
      <c r="P24" s="31" t="e">
        <f t="shared" si="0"/>
        <v>#REF!</v>
      </c>
      <c r="Q24" s="31" t="e">
        <f t="shared" si="1"/>
        <v>#REF!</v>
      </c>
      <c r="R24" s="24">
        <f t="shared" si="2"/>
        <v>75</v>
      </c>
      <c r="S24" s="31">
        <f t="shared" si="3"/>
        <v>6.5</v>
      </c>
      <c r="T24" s="24">
        <f t="shared" si="4"/>
        <v>6</v>
      </c>
      <c r="U24" s="24">
        <f t="shared" si="5"/>
        <v>5</v>
      </c>
    </row>
    <row r="25" spans="1:21" s="32" customFormat="1" ht="37.5" customHeight="1">
      <c r="A25" s="48">
        <v>13</v>
      </c>
      <c r="B25" s="34" t="s">
        <v>115</v>
      </c>
      <c r="C25" s="26">
        <v>31654</v>
      </c>
      <c r="D25" s="52" t="s">
        <v>60</v>
      </c>
      <c r="E25" s="26" t="s">
        <v>13</v>
      </c>
      <c r="F25" s="27" t="s">
        <v>31</v>
      </c>
      <c r="G25" s="28">
        <f>VLOOKUP(F25,MA!$D$4:$E$13,2,0)</f>
        <v>1.33</v>
      </c>
      <c r="H25" s="29">
        <v>3</v>
      </c>
      <c r="I25" s="29">
        <v>1</v>
      </c>
      <c r="J25" s="29"/>
      <c r="K25" s="29"/>
      <c r="L25" s="30">
        <f>IF(OR(AND(E25="Nam",YEAR(C25)&lt;1961),AND(E25="Nữ",YEAR(C25)&lt;1966)),55,IF(YEAR(C25)&lt;1978,VLOOKUP(C25,IF(E25="Nữ",'Tuổi nghỉ hưu 135'!$J$111:$N$254,'Tuổi nghỉ hưu 135'!$C$51:$G$254),2,0),IF(E25="Nữ",60,62)))</f>
        <v>62</v>
      </c>
      <c r="M25" s="26">
        <f>IF(L25=55,DATE(YEAR(C25)+L25,MONTH(C25),DAY(C25)),IF(YEAR(C25)&lt;1978,VLOOKUP(C25,IF(E25="Nữ",'Tuổi nghỉ hưu 135'!$J$111:$N$254,'Tuổi nghỉ hưu 135'!$C$51:$G$254),5,0),DATE(YEAR(C25)+IF(F25="Nữ",60,62),MONTH(C25)+1,DAY(C25))))</f>
        <v>54331</v>
      </c>
      <c r="N25" s="31" t="e">
        <f>IF(YEAR(M25)&lt;2025,0,DATEDIF(#REF!,M25,"Y"))</f>
        <v>#REF!</v>
      </c>
      <c r="O25" s="31" t="e">
        <f>IF(YEAR(M25)&lt;2025,0,DATEDIF(#REF!,M25,"YM"))</f>
        <v>#REF!</v>
      </c>
      <c r="P25" s="31" t="e">
        <f t="shared" si="0"/>
        <v>#REF!</v>
      </c>
      <c r="Q25" s="31" t="e">
        <f t="shared" si="1"/>
        <v>#REF!</v>
      </c>
      <c r="R25" s="24">
        <f t="shared" si="2"/>
        <v>37</v>
      </c>
      <c r="S25" s="31">
        <f t="shared" si="3"/>
        <v>3.5</v>
      </c>
      <c r="T25" s="24">
        <f t="shared" si="4"/>
        <v>3</v>
      </c>
      <c r="U25" s="24">
        <f t="shared" si="5"/>
        <v>3</v>
      </c>
    </row>
    <row r="26" spans="1:21" s="32" customFormat="1" ht="27.75" customHeight="1">
      <c r="A26" s="47">
        <v>5</v>
      </c>
      <c r="B26" s="25" t="s">
        <v>123</v>
      </c>
      <c r="C26" s="26"/>
      <c r="D26" s="53"/>
      <c r="E26" s="26"/>
      <c r="F26" s="27"/>
      <c r="G26" s="28"/>
      <c r="H26" s="29"/>
      <c r="I26" s="29"/>
      <c r="J26" s="29"/>
      <c r="K26" s="29"/>
      <c r="L26" s="30"/>
      <c r="M26" s="26"/>
      <c r="N26" s="31"/>
      <c r="O26" s="31"/>
      <c r="P26" s="31"/>
      <c r="Q26" s="31"/>
      <c r="R26" s="24"/>
      <c r="S26" s="31"/>
      <c r="T26" s="24"/>
      <c r="U26" s="24"/>
    </row>
    <row r="27" spans="1:21" s="32" customFormat="1" ht="41.25" customHeight="1">
      <c r="A27" s="48">
        <v>14</v>
      </c>
      <c r="B27" s="34" t="s">
        <v>61</v>
      </c>
      <c r="C27" s="26">
        <v>25143</v>
      </c>
      <c r="D27" s="52" t="s">
        <v>62</v>
      </c>
      <c r="E27" s="26" t="s">
        <v>13</v>
      </c>
      <c r="F27" s="27" t="s">
        <v>33</v>
      </c>
      <c r="G27" s="28">
        <f>VLOOKUP(F27,MA!$D$4:$E$13,2,0)</f>
        <v>1.33</v>
      </c>
      <c r="H27" s="29">
        <v>25</v>
      </c>
      <c r="I27" s="29">
        <v>0</v>
      </c>
      <c r="J27" s="29"/>
      <c r="K27" s="29"/>
      <c r="L27" s="30">
        <f>IF(OR(AND(E27="Nam",YEAR(C27)&lt;1961),AND(E27="Nữ",YEAR(C27)&lt;1966)),55,IF(YEAR(C27)&lt;1978,VLOOKUP(C27,IF(E27="Nữ",'Tuổi nghỉ hưu 135'!$J$111:$N$254,'Tuổi nghỉ hưu 135'!$C$51:$G$254),2,0),IF(E27="Nữ",60,62)))</f>
        <v>62</v>
      </c>
      <c r="M27" s="26">
        <f>IF(L27=55,DATE(YEAR(C27)+L27,MONTH(C27),DAY(C27)),IF(YEAR(C27)&lt;1978,VLOOKUP(C27,IF(E27="Nữ",'Tuổi nghỉ hưu 135'!$J$111:$N$254,'Tuổi nghỉ hưu 135'!$C$51:$G$254),5,0),DATE(YEAR(C27)+IF(F27="Nữ",60,62),MONTH(C27)+1,DAY(C27))))</f>
        <v>47818</v>
      </c>
      <c r="N27" s="31" t="e">
        <f>IF(YEAR(M27)&lt;2025,0,DATEDIF(#REF!,M27,"Y"))</f>
        <v>#REF!</v>
      </c>
      <c r="O27" s="31" t="e">
        <f>IF(YEAR(M27)&lt;2025,0,DATEDIF(#REF!,M27,"YM"))</f>
        <v>#REF!</v>
      </c>
      <c r="P27" s="31" t="e">
        <f t="shared" si="0"/>
        <v>#REF!</v>
      </c>
      <c r="Q27" s="31" t="e">
        <f t="shared" si="1"/>
        <v>#REF!</v>
      </c>
      <c r="R27" s="24">
        <f t="shared" si="2"/>
        <v>300</v>
      </c>
      <c r="S27" s="31">
        <f t="shared" si="3"/>
        <v>25</v>
      </c>
      <c r="T27" s="24">
        <f t="shared" si="4"/>
        <v>25</v>
      </c>
      <c r="U27" s="24">
        <f t="shared" si="5"/>
        <v>2</v>
      </c>
    </row>
    <row r="28" spans="1:21" s="32" customFormat="1" ht="57.95" customHeight="1">
      <c r="A28" s="48">
        <v>15</v>
      </c>
      <c r="B28" s="34" t="s">
        <v>63</v>
      </c>
      <c r="C28" s="26">
        <v>24228</v>
      </c>
      <c r="D28" s="55" t="s">
        <v>64</v>
      </c>
      <c r="E28" s="26" t="s">
        <v>13</v>
      </c>
      <c r="F28" s="27" t="s">
        <v>27</v>
      </c>
      <c r="G28" s="28">
        <f>VLOOKUP(F28,MA!$D$4:$E$13,2,0)</f>
        <v>1.33</v>
      </c>
      <c r="H28" s="29">
        <v>17</v>
      </c>
      <c r="I28" s="29"/>
      <c r="J28" s="29"/>
      <c r="K28" s="29"/>
      <c r="L28" s="30">
        <f>IF(OR(AND(E28="Nam",YEAR(C28)&lt;1961),AND(E28="Nữ",YEAR(C28)&lt;1966)),55,IF(YEAR(C28)&lt;1978,VLOOKUP(C28,IF(E28="Nữ",'Tuổi nghỉ hưu 135'!$J$111:$N$254,'Tuổi nghỉ hưu 135'!$C$51:$G$254),2,0),IF(E28="Nữ",60,62)))</f>
        <v>62</v>
      </c>
      <c r="M28" s="26">
        <f>IF(L28=55,DATE(YEAR(C28)+L28,MONTH(C28),DAY(C28)),IF(YEAR(C28)&lt;1978,VLOOKUP(C28,IF(E28="Nữ",'Tuổi nghỉ hưu 135'!$J$111:$N$254,'Tuổi nghỉ hưu 135'!$C$51:$G$254),5,0),DATE(YEAR(C28)+IF(F28="Nữ",60,62),MONTH(C28)+1,DAY(C28))))</f>
        <v>46905</v>
      </c>
      <c r="N28" s="31" t="e">
        <f>IF(YEAR(M28)&lt;2025,0,DATEDIF(#REF!,M28,"Y"))</f>
        <v>#REF!</v>
      </c>
      <c r="O28" s="31" t="e">
        <f>IF(YEAR(M28)&lt;2025,0,DATEDIF(#REF!,M28,"YM"))</f>
        <v>#REF!</v>
      </c>
      <c r="P28" s="31" t="e">
        <f t="shared" si="0"/>
        <v>#REF!</v>
      </c>
      <c r="Q28" s="31" t="e">
        <f t="shared" si="1"/>
        <v>#REF!</v>
      </c>
      <c r="R28" s="24">
        <f t="shared" si="2"/>
        <v>204</v>
      </c>
      <c r="S28" s="31">
        <f t="shared" si="3"/>
        <v>17</v>
      </c>
      <c r="T28" s="24">
        <f t="shared" si="4"/>
        <v>17</v>
      </c>
      <c r="U28" s="24">
        <f t="shared" si="5"/>
        <v>2</v>
      </c>
    </row>
    <row r="29" spans="1:21" s="32" customFormat="1" ht="45.75" customHeight="1">
      <c r="A29" s="48">
        <v>16</v>
      </c>
      <c r="B29" s="34" t="s">
        <v>65</v>
      </c>
      <c r="C29" s="26">
        <v>32051</v>
      </c>
      <c r="D29" s="52" t="s">
        <v>66</v>
      </c>
      <c r="E29" s="26" t="s">
        <v>6</v>
      </c>
      <c r="F29" s="27" t="s">
        <v>27</v>
      </c>
      <c r="G29" s="28">
        <f>VLOOKUP(F29,MA!$D$4:$E$13,2,0)</f>
        <v>1.33</v>
      </c>
      <c r="H29" s="29">
        <v>20</v>
      </c>
      <c r="I29" s="29">
        <v>9</v>
      </c>
      <c r="J29" s="29"/>
      <c r="K29" s="29"/>
      <c r="L29" s="30">
        <f>IF(OR(AND(E29="Nam",YEAR(C29)&lt;1961),AND(E29="Nữ",YEAR(C29)&lt;1966)),55,IF(YEAR(C29)&lt;1978,VLOOKUP(C29,IF(E29="Nữ",'Tuổi nghỉ hưu 135'!$J$111:$N$254,'Tuổi nghỉ hưu 135'!$C$51:$G$254),2,0),IF(E29="Nữ",60,62)))</f>
        <v>60</v>
      </c>
      <c r="M29" s="26">
        <f>IF(L29=55,DATE(YEAR(C29)+L29,MONTH(C29),DAY(C29)),IF(YEAR(C29)&lt;1978,VLOOKUP(C29,IF(E29="Nữ",'Tuổi nghỉ hưu 135'!$J$111:$N$254,'Tuổi nghỉ hưu 135'!$C$51:$G$254),5,0),DATE(YEAR(C29)+IF(F29="Nữ",60,62),MONTH(C29)+1,DAY(C29))))</f>
        <v>54728</v>
      </c>
      <c r="N29" s="31" t="e">
        <f>IF(YEAR(M29)&lt;2025,0,DATEDIF(#REF!,M29,"Y"))</f>
        <v>#REF!</v>
      </c>
      <c r="O29" s="31" t="e">
        <f>IF(YEAR(M29)&lt;2025,0,DATEDIF(#REF!,M29,"YM"))</f>
        <v>#REF!</v>
      </c>
      <c r="P29" s="31" t="e">
        <f t="shared" si="0"/>
        <v>#REF!</v>
      </c>
      <c r="Q29" s="31" t="e">
        <f t="shared" si="1"/>
        <v>#REF!</v>
      </c>
      <c r="R29" s="24">
        <f t="shared" si="2"/>
        <v>249</v>
      </c>
      <c r="S29" s="31">
        <f t="shared" si="3"/>
        <v>21</v>
      </c>
      <c r="T29" s="24">
        <f t="shared" si="4"/>
        <v>20</v>
      </c>
      <c r="U29" s="24">
        <f t="shared" si="5"/>
        <v>11</v>
      </c>
    </row>
    <row r="30" spans="1:21" s="32" customFormat="1" ht="27.75" customHeight="1">
      <c r="A30" s="47">
        <v>6</v>
      </c>
      <c r="B30" s="25" t="s">
        <v>122</v>
      </c>
      <c r="C30" s="26"/>
      <c r="D30" s="52"/>
      <c r="E30" s="26"/>
      <c r="F30" s="27"/>
      <c r="G30" s="28"/>
      <c r="H30" s="29"/>
      <c r="I30" s="29"/>
      <c r="J30" s="29"/>
      <c r="K30" s="29"/>
      <c r="L30" s="30"/>
      <c r="M30" s="26"/>
      <c r="N30" s="31"/>
      <c r="O30" s="31"/>
      <c r="P30" s="31"/>
      <c r="Q30" s="31"/>
      <c r="R30" s="24"/>
      <c r="S30" s="31"/>
      <c r="T30" s="24"/>
      <c r="U30" s="24"/>
    </row>
    <row r="31" spans="1:21" s="32" customFormat="1" ht="37.5" customHeight="1">
      <c r="A31" s="48">
        <v>17</v>
      </c>
      <c r="B31" s="35" t="s">
        <v>67</v>
      </c>
      <c r="C31" s="22">
        <v>23437</v>
      </c>
      <c r="D31" s="56">
        <v>23487</v>
      </c>
      <c r="E31" s="26" t="s">
        <v>13</v>
      </c>
      <c r="F31" s="27" t="s">
        <v>26</v>
      </c>
      <c r="G31" s="28">
        <f>VLOOKUP(F31,MA!$D$4:$E$13,2,0)</f>
        <v>1.33</v>
      </c>
      <c r="H31" s="29">
        <v>19</v>
      </c>
      <c r="I31" s="29">
        <v>11</v>
      </c>
      <c r="J31" s="29"/>
      <c r="K31" s="29"/>
      <c r="L31" s="30">
        <f>IF(OR(AND(E31="Nam",YEAR(C31)&lt;1961),AND(E31="Nữ",YEAR(C31)&lt;1966)),55,IF(YEAR(C31)&lt;1978,VLOOKUP(C31,IF(E31="Nữ",'Tuổi nghỉ hưu 135'!$J$111:$N$254,'Tuổi nghỉ hưu 135'!$C$51:$G$254),2,0),IF(E31="Nữ",60,62)))</f>
        <v>61.03</v>
      </c>
      <c r="M31" s="26">
        <f>IF(L31=55,DATE(YEAR(C31)+L31,MONTH(C31),DAY(C31)),IF(YEAR(C31)&lt;1978,VLOOKUP(C31,IF(E31="Nữ",'Tuổi nghỉ hưu 135'!$J$111:$N$254,'Tuổi nghỉ hưu 135'!$C$51:$G$254),5,0),DATE(YEAR(C31)+IF(F31="Nữ",60,62),MONTH(C31)+1,DAY(C31))))</f>
        <v>45839</v>
      </c>
      <c r="N31" s="31" t="e">
        <f>IF(YEAR(M31)&lt;2025,0,DATEDIF(#REF!,M31,"Y"))</f>
        <v>#REF!</v>
      </c>
      <c r="O31" s="31" t="e">
        <f>IF(YEAR(M31)&lt;2025,0,DATEDIF(#REF!,M31,"YM"))</f>
        <v>#REF!</v>
      </c>
      <c r="P31" s="31" t="e">
        <f t="shared" si="0"/>
        <v>#REF!</v>
      </c>
      <c r="Q31" s="31" t="e">
        <f t="shared" si="1"/>
        <v>#REF!</v>
      </c>
      <c r="R31" s="24">
        <f t="shared" si="2"/>
        <v>239</v>
      </c>
      <c r="S31" s="31">
        <f t="shared" si="3"/>
        <v>20</v>
      </c>
      <c r="T31" s="24">
        <f t="shared" si="4"/>
        <v>20</v>
      </c>
      <c r="U31" s="24">
        <f t="shared" si="5"/>
        <v>1</v>
      </c>
    </row>
    <row r="32" spans="1:21" s="32" customFormat="1" ht="37.5" customHeight="1">
      <c r="A32" s="48">
        <v>18</v>
      </c>
      <c r="B32" s="34" t="s">
        <v>68</v>
      </c>
      <c r="C32" s="22">
        <v>24289</v>
      </c>
      <c r="D32" s="56">
        <v>24304</v>
      </c>
      <c r="E32" s="26" t="s">
        <v>13</v>
      </c>
      <c r="F32" s="27" t="s">
        <v>33</v>
      </c>
      <c r="G32" s="28">
        <f>VLOOKUP(F32,MA!$D$4:$E$13,2,0)</f>
        <v>1.33</v>
      </c>
      <c r="H32" s="29">
        <v>15</v>
      </c>
      <c r="I32" s="29">
        <v>1</v>
      </c>
      <c r="J32" s="29"/>
      <c r="K32" s="29"/>
      <c r="L32" s="30">
        <f>IF(OR(AND(E32="Nam",YEAR(C32)&lt;1961),AND(E32="Nữ",YEAR(C32)&lt;1966)),55,IF(YEAR(C32)&lt;1978,VLOOKUP(C32,IF(E32="Nữ",'Tuổi nghỉ hưu 135'!$J$111:$N$254,'Tuổi nghỉ hưu 135'!$C$51:$G$254),2,0),IF(E32="Nữ",60,62)))</f>
        <v>62</v>
      </c>
      <c r="M32" s="26">
        <f>IF(L32=55,DATE(YEAR(C32)+L32,MONTH(C32),DAY(C32)),IF(YEAR(C32)&lt;1978,VLOOKUP(C32,IF(E32="Nữ",'Tuổi nghỉ hưu 135'!$J$111:$N$254,'Tuổi nghỉ hưu 135'!$C$51:$G$254),5,0),DATE(YEAR(C32)+IF(F32="Nữ",60,62),MONTH(C32)+1,DAY(C32))))</f>
        <v>46966</v>
      </c>
      <c r="N32" s="31" t="e">
        <f>IF(YEAR(M32)&lt;2025,0,DATEDIF(#REF!,M32,"Y"))</f>
        <v>#REF!</v>
      </c>
      <c r="O32" s="31" t="e">
        <f>IF(YEAR(M32)&lt;2025,0,DATEDIF(#REF!,M32,"YM"))</f>
        <v>#REF!</v>
      </c>
      <c r="P32" s="31" t="e">
        <f t="shared" si="0"/>
        <v>#REF!</v>
      </c>
      <c r="Q32" s="31" t="e">
        <f t="shared" si="1"/>
        <v>#REF!</v>
      </c>
      <c r="R32" s="24">
        <f t="shared" si="2"/>
        <v>181</v>
      </c>
      <c r="S32" s="31">
        <f t="shared" si="3"/>
        <v>15.5</v>
      </c>
      <c r="T32" s="24">
        <f t="shared" si="4"/>
        <v>15</v>
      </c>
      <c r="U32" s="24">
        <f t="shared" si="5"/>
        <v>3</v>
      </c>
    </row>
    <row r="33" spans="1:21" s="32" customFormat="1" ht="51" customHeight="1">
      <c r="A33" s="48">
        <v>19</v>
      </c>
      <c r="B33" s="34" t="s">
        <v>69</v>
      </c>
      <c r="C33" s="23">
        <v>33390</v>
      </c>
      <c r="D33" s="56" t="s">
        <v>83</v>
      </c>
      <c r="E33" s="26" t="s">
        <v>6</v>
      </c>
      <c r="F33" s="27" t="s">
        <v>29</v>
      </c>
      <c r="G33" s="28">
        <f>VLOOKUP(F33,MA!$D$4:$E$13,2,0)</f>
        <v>1.33</v>
      </c>
      <c r="H33" s="29">
        <v>2</v>
      </c>
      <c r="I33" s="29">
        <v>10</v>
      </c>
      <c r="J33" s="29"/>
      <c r="K33" s="29"/>
      <c r="L33" s="30">
        <f>IF(OR(AND(E33="Nam",YEAR(C33)&lt;1961),AND(E33="Nữ",YEAR(C33)&lt;1966)),55,IF(YEAR(C33)&lt;1978,VLOOKUP(C33,IF(E33="Nữ",'Tuổi nghỉ hưu 135'!$J$111:$N$254,'Tuổi nghỉ hưu 135'!$C$51:$G$254),2,0),IF(E33="Nữ",60,62)))</f>
        <v>60</v>
      </c>
      <c r="M33" s="26">
        <f>IF(L33=55,DATE(YEAR(C33)+L33,MONTH(C33),DAY(C33)),IF(YEAR(C33)&lt;1978,VLOOKUP(C33,IF(E33="Nữ",'Tuổi nghỉ hưu 135'!$J$111:$N$254,'Tuổi nghỉ hưu 135'!$C$51:$G$254),5,0),DATE(YEAR(C33)+IF(F33="Nữ",60,62),MONTH(C33)+1,DAY(C33))))</f>
        <v>56066</v>
      </c>
      <c r="N33" s="31" t="e">
        <f>IF(YEAR(M33)&lt;2025,0,DATEDIF(#REF!,M33,"Y"))</f>
        <v>#REF!</v>
      </c>
      <c r="O33" s="31" t="e">
        <f>IF(YEAR(M33)&lt;2025,0,DATEDIF(#REF!,M33,"YM"))</f>
        <v>#REF!</v>
      </c>
      <c r="P33" s="31" t="e">
        <f t="shared" si="0"/>
        <v>#REF!</v>
      </c>
      <c r="Q33" s="31" t="e">
        <f t="shared" si="1"/>
        <v>#REF!</v>
      </c>
      <c r="R33" s="24">
        <f t="shared" si="2"/>
        <v>34</v>
      </c>
      <c r="S33" s="31">
        <f t="shared" si="3"/>
        <v>3</v>
      </c>
      <c r="T33" s="24">
        <f t="shared" si="4"/>
        <v>3</v>
      </c>
      <c r="U33" s="24">
        <f t="shared" si="5"/>
        <v>0</v>
      </c>
    </row>
    <row r="34" spans="1:21" s="32" customFormat="1" ht="80.25" customHeight="1">
      <c r="A34" s="48">
        <v>20</v>
      </c>
      <c r="B34" s="34" t="s">
        <v>70</v>
      </c>
      <c r="C34" s="23">
        <v>30195</v>
      </c>
      <c r="D34" s="56">
        <v>30204</v>
      </c>
      <c r="E34" s="26" t="s">
        <v>6</v>
      </c>
      <c r="F34" s="27" t="s">
        <v>34</v>
      </c>
      <c r="G34" s="28">
        <f>VLOOKUP(F34,MA!$D$4:$E$13,2,0)</f>
        <v>1.33</v>
      </c>
      <c r="H34" s="29">
        <v>18</v>
      </c>
      <c r="I34" s="29">
        <v>5</v>
      </c>
      <c r="J34" s="29"/>
      <c r="K34" s="29"/>
      <c r="L34" s="30">
        <f>IF(OR(AND(E34="Nam",YEAR(C34)&lt;1961),AND(E34="Nữ",YEAR(C34)&lt;1966)),55,IF(YEAR(C34)&lt;1978,VLOOKUP(C34,IF(E34="Nữ",'Tuổi nghỉ hưu 135'!$J$111:$N$254,'Tuổi nghỉ hưu 135'!$C$51:$G$254),2,0),IF(E34="Nữ",60,62)))</f>
        <v>60</v>
      </c>
      <c r="M34" s="26">
        <f>IF(L34=55,DATE(YEAR(C34)+L34,MONTH(C34),DAY(C34)),IF(YEAR(C34)&lt;1978,VLOOKUP(C34,IF(E34="Nữ",'Tuổi nghỉ hưu 135'!$J$111:$N$254,'Tuổi nghỉ hưu 135'!$C$51:$G$254),5,0),DATE(YEAR(C34)+IF(F34="Nữ",60,62),MONTH(C34)+1,DAY(C34))))</f>
        <v>52871</v>
      </c>
      <c r="N34" s="31" t="e">
        <f>IF(YEAR(M34)&lt;2025,0,DATEDIF(#REF!,M34,"Y"))</f>
        <v>#REF!</v>
      </c>
      <c r="O34" s="31" t="e">
        <f>IF(YEAR(M34)&lt;2025,0,DATEDIF(#REF!,M34,"YM"))</f>
        <v>#REF!</v>
      </c>
      <c r="P34" s="31" t="e">
        <f t="shared" si="0"/>
        <v>#REF!</v>
      </c>
      <c r="Q34" s="31" t="e">
        <f t="shared" si="1"/>
        <v>#REF!</v>
      </c>
      <c r="R34" s="24">
        <f t="shared" si="2"/>
        <v>221</v>
      </c>
      <c r="S34" s="31">
        <f t="shared" si="3"/>
        <v>18.5</v>
      </c>
      <c r="T34" s="24">
        <f t="shared" si="4"/>
        <v>18</v>
      </c>
      <c r="U34" s="24">
        <f t="shared" si="5"/>
        <v>7</v>
      </c>
    </row>
    <row r="35" spans="1:21" s="32" customFormat="1" ht="27" customHeight="1">
      <c r="A35" s="47">
        <v>7</v>
      </c>
      <c r="B35" s="25" t="s">
        <v>121</v>
      </c>
      <c r="C35" s="26"/>
      <c r="D35" s="53"/>
      <c r="E35" s="26"/>
      <c r="F35" s="27"/>
      <c r="G35" s="28"/>
      <c r="H35" s="29"/>
      <c r="I35" s="29"/>
      <c r="J35" s="29"/>
      <c r="K35" s="29"/>
      <c r="L35" s="30"/>
      <c r="M35" s="26"/>
      <c r="N35" s="31"/>
      <c r="O35" s="31"/>
      <c r="P35" s="31"/>
      <c r="Q35" s="31"/>
      <c r="R35" s="24"/>
      <c r="S35" s="31"/>
      <c r="T35" s="24"/>
      <c r="U35" s="24"/>
    </row>
    <row r="36" spans="1:21" s="32" customFormat="1" ht="39" customHeight="1">
      <c r="A36" s="48">
        <v>21</v>
      </c>
      <c r="B36" s="36" t="s">
        <v>71</v>
      </c>
      <c r="C36" s="26">
        <f>DATE(YEAR(D36),MONTH(D36),1)</f>
        <v>32874</v>
      </c>
      <c r="D36" s="52" t="s">
        <v>81</v>
      </c>
      <c r="E36" s="26" t="s">
        <v>13</v>
      </c>
      <c r="F36" s="27" t="s">
        <v>26</v>
      </c>
      <c r="G36" s="28">
        <f>VLOOKUP(F36,MA!$D$4:$E$13,2,0)</f>
        <v>1.33</v>
      </c>
      <c r="H36" s="29">
        <v>4</v>
      </c>
      <c r="I36" s="29">
        <v>8</v>
      </c>
      <c r="J36" s="29"/>
      <c r="K36" s="29"/>
      <c r="L36" s="30">
        <f>IF(OR(AND(E36="Nam",YEAR(C36)&lt;1961),AND(E36="Nữ",YEAR(C36)&lt;1966)),55,IF(YEAR(C36)&lt;1978,VLOOKUP(C36,IF(E36="Nữ",'Tuổi nghỉ hưu 135'!$J$111:$N$254,'Tuổi nghỉ hưu 135'!$C$51:$G$254),2,0),IF(E36="Nữ",60,62)))</f>
        <v>62</v>
      </c>
      <c r="M36" s="26">
        <f>IF(L36=55,DATE(YEAR(C36)+L36,MONTH(C36),DAY(C36)),IF(YEAR(C36)&lt;1978,VLOOKUP(C36,IF(E36="Nữ",'Tuổi nghỉ hưu 135'!$J$111:$N$254,'Tuổi nghỉ hưu 135'!$C$51:$G$254),5,0),DATE(YEAR(C36)+IF(F36="Nữ",60,62),MONTH(C36)+1,DAY(C36))))</f>
        <v>55550</v>
      </c>
      <c r="N36" s="31" t="e">
        <f>IF(YEAR(M36)&lt;2025,0,DATEDIF(#REF!,M36,"Y"))</f>
        <v>#REF!</v>
      </c>
      <c r="O36" s="31" t="e">
        <f>IF(YEAR(M36)&lt;2025,0,DATEDIF(#REF!,M36,"YM"))</f>
        <v>#REF!</v>
      </c>
      <c r="P36" s="31" t="e">
        <f t="shared" si="0"/>
        <v>#REF!</v>
      </c>
      <c r="Q36" s="31" t="e">
        <f t="shared" si="1"/>
        <v>#REF!</v>
      </c>
      <c r="R36" s="24">
        <f t="shared" si="2"/>
        <v>56</v>
      </c>
      <c r="S36" s="31">
        <f t="shared" si="3"/>
        <v>5</v>
      </c>
      <c r="T36" s="24">
        <f t="shared" si="4"/>
        <v>4</v>
      </c>
      <c r="U36" s="24">
        <f t="shared" si="5"/>
        <v>10</v>
      </c>
    </row>
    <row r="37" spans="1:21" s="32" customFormat="1" ht="39" customHeight="1">
      <c r="A37" s="48">
        <v>22</v>
      </c>
      <c r="B37" s="36" t="s">
        <v>112</v>
      </c>
      <c r="C37" s="26">
        <f t="shared" ref="C37:C45" si="7">DATE(YEAR(D37),MONTH(D37),1)</f>
        <v>31444</v>
      </c>
      <c r="D37" s="52" t="s">
        <v>72</v>
      </c>
      <c r="E37" s="26" t="s">
        <v>13</v>
      </c>
      <c r="F37" s="27" t="s">
        <v>26</v>
      </c>
      <c r="G37" s="28">
        <f>VLOOKUP(F37,MA!$D$4:$E$13,2,0)</f>
        <v>1.33</v>
      </c>
      <c r="H37" s="29">
        <v>10</v>
      </c>
      <c r="I37" s="29">
        <v>6</v>
      </c>
      <c r="J37" s="29"/>
      <c r="K37" s="29"/>
      <c r="L37" s="30">
        <f>IF(OR(AND(E37="Nam",YEAR(C37)&lt;1961),AND(E37="Nữ",YEAR(C37)&lt;1966)),55,IF(YEAR(C37)&lt;1978,VLOOKUP(C37,IF(E37="Nữ",'Tuổi nghỉ hưu 135'!$J$111:$N$254,'Tuổi nghỉ hưu 135'!$C$51:$G$254),2,0),IF(E37="Nữ",60,62)))</f>
        <v>62</v>
      </c>
      <c r="M37" s="26">
        <f>IF(L37=55,DATE(YEAR(C37)+L37,MONTH(C37),DAY(C37)),IF(YEAR(C37)&lt;1978,VLOOKUP(C37,IF(E37="Nữ",'Tuổi nghỉ hưu 135'!$J$111:$N$254,'Tuổi nghỉ hưu 135'!$C$51:$G$254),5,0),DATE(YEAR(C37)+IF(F37="Nữ",60,62),MONTH(C37)+1,DAY(C37))))</f>
        <v>54118</v>
      </c>
      <c r="N37" s="31" t="e">
        <f>IF(YEAR(M37)&lt;2025,0,DATEDIF(#REF!,M37,"Y"))</f>
        <v>#REF!</v>
      </c>
      <c r="O37" s="31" t="e">
        <f>IF(YEAR(M37)&lt;2025,0,DATEDIF(#REF!,M37,"YM"))</f>
        <v>#REF!</v>
      </c>
      <c r="P37" s="31" t="e">
        <f t="shared" si="0"/>
        <v>#REF!</v>
      </c>
      <c r="Q37" s="31" t="e">
        <f t="shared" si="1"/>
        <v>#REF!</v>
      </c>
      <c r="R37" s="24">
        <f t="shared" si="2"/>
        <v>126</v>
      </c>
      <c r="S37" s="31">
        <f t="shared" si="3"/>
        <v>10.5</v>
      </c>
      <c r="T37" s="24">
        <f t="shared" si="4"/>
        <v>10</v>
      </c>
      <c r="U37" s="24">
        <f t="shared" si="5"/>
        <v>8</v>
      </c>
    </row>
    <row r="38" spans="1:21" s="32" customFormat="1" ht="53.45" customHeight="1">
      <c r="A38" s="48">
        <v>23</v>
      </c>
      <c r="B38" s="36" t="s">
        <v>73</v>
      </c>
      <c r="C38" s="26">
        <f t="shared" si="7"/>
        <v>29618</v>
      </c>
      <c r="D38" s="52" t="s">
        <v>80</v>
      </c>
      <c r="E38" s="26" t="s">
        <v>13</v>
      </c>
      <c r="F38" s="27" t="s">
        <v>27</v>
      </c>
      <c r="G38" s="28">
        <f>VLOOKUP(F38,MA!$D$4:$E$13,2,0)</f>
        <v>1.33</v>
      </c>
      <c r="H38" s="29">
        <v>3</v>
      </c>
      <c r="I38" s="29">
        <v>6</v>
      </c>
      <c r="J38" s="29"/>
      <c r="K38" s="29"/>
      <c r="L38" s="30">
        <f>IF(OR(AND(E38="Nam",YEAR(C38)&lt;1961),AND(E38="Nữ",YEAR(C38)&lt;1966)),55,IF(YEAR(C38)&lt;1978,VLOOKUP(C38,IF(E38="Nữ",'Tuổi nghỉ hưu 135'!$J$111:$N$254,'Tuổi nghỉ hưu 135'!$C$51:$G$254),2,0),IF(E38="Nữ",60,62)))</f>
        <v>62</v>
      </c>
      <c r="M38" s="26">
        <f>IF(L38=55,DATE(YEAR(C38)+L38,MONTH(C38),DAY(C38)),IF(YEAR(C38)&lt;1978,VLOOKUP(C38,IF(E38="Nữ",'Tuổi nghỉ hưu 135'!$J$111:$N$254,'Tuổi nghỉ hưu 135'!$C$51:$G$254),5,0),DATE(YEAR(C38)+IF(F38="Nữ",60,62),MONTH(C38)+1,DAY(C38))))</f>
        <v>52291</v>
      </c>
      <c r="N38" s="31" t="e">
        <f>IF(YEAR(M38)&lt;2025,0,DATEDIF(#REF!,M38,"Y"))</f>
        <v>#REF!</v>
      </c>
      <c r="O38" s="31" t="e">
        <f>IF(YEAR(M38)&lt;2025,0,DATEDIF(#REF!,M38,"YM"))</f>
        <v>#REF!</v>
      </c>
      <c r="P38" s="31" t="e">
        <f t="shared" si="0"/>
        <v>#REF!</v>
      </c>
      <c r="Q38" s="31" t="e">
        <f t="shared" si="1"/>
        <v>#REF!</v>
      </c>
      <c r="R38" s="24">
        <f t="shared" si="2"/>
        <v>42</v>
      </c>
      <c r="S38" s="31">
        <f t="shared" si="3"/>
        <v>3.5</v>
      </c>
      <c r="T38" s="24">
        <f t="shared" si="4"/>
        <v>3</v>
      </c>
      <c r="U38" s="24">
        <f t="shared" si="5"/>
        <v>8</v>
      </c>
    </row>
    <row r="39" spans="1:21" s="32" customFormat="1" ht="53.45" customHeight="1">
      <c r="A39" s="48">
        <v>24</v>
      </c>
      <c r="B39" s="36" t="s">
        <v>74</v>
      </c>
      <c r="C39" s="26">
        <f t="shared" si="7"/>
        <v>31778</v>
      </c>
      <c r="D39" s="52" t="s">
        <v>79</v>
      </c>
      <c r="E39" s="26" t="s">
        <v>13</v>
      </c>
      <c r="F39" s="27" t="s">
        <v>28</v>
      </c>
      <c r="G39" s="28">
        <f>VLOOKUP(F39,MA!$D$4:$E$13,2,0)</f>
        <v>1.33</v>
      </c>
      <c r="H39" s="29">
        <v>14</v>
      </c>
      <c r="I39" s="29">
        <v>10</v>
      </c>
      <c r="J39" s="29"/>
      <c r="K39" s="29"/>
      <c r="L39" s="30">
        <f>IF(OR(AND(E39="Nam",YEAR(C39)&lt;1961),AND(E39="Nữ",YEAR(C39)&lt;1966)),55,IF(YEAR(C39)&lt;1978,VLOOKUP(C39,IF(E39="Nữ",'Tuổi nghỉ hưu 135'!$J$111:$N$254,'Tuổi nghỉ hưu 135'!$C$51:$G$254),2,0),IF(E39="Nữ",60,62)))</f>
        <v>62</v>
      </c>
      <c r="M39" s="26">
        <f>IF(L39=55,DATE(YEAR(C39)+L39,MONTH(C39),DAY(C39)),IF(YEAR(C39)&lt;1978,VLOOKUP(C39,IF(E39="Nữ",'Tuổi nghỉ hưu 135'!$J$111:$N$254,'Tuổi nghỉ hưu 135'!$C$51:$G$254),5,0),DATE(YEAR(C39)+IF(F39="Nữ",60,62),MONTH(C39)+1,DAY(C39))))</f>
        <v>54455</v>
      </c>
      <c r="N39" s="31" t="e">
        <f>IF(YEAR(M39)&lt;2025,0,DATEDIF(#REF!,M39,"Y"))</f>
        <v>#REF!</v>
      </c>
      <c r="O39" s="31" t="e">
        <f>IF(YEAR(M39)&lt;2025,0,DATEDIF(#REF!,M39,"YM"))</f>
        <v>#REF!</v>
      </c>
      <c r="P39" s="31" t="e">
        <f t="shared" si="0"/>
        <v>#REF!</v>
      </c>
      <c r="Q39" s="31" t="e">
        <f t="shared" si="1"/>
        <v>#REF!</v>
      </c>
      <c r="R39" s="24">
        <f t="shared" si="2"/>
        <v>178</v>
      </c>
      <c r="S39" s="31">
        <f t="shared" si="3"/>
        <v>15</v>
      </c>
      <c r="T39" s="24">
        <f t="shared" si="4"/>
        <v>15</v>
      </c>
      <c r="U39" s="24">
        <f t="shared" si="5"/>
        <v>0</v>
      </c>
    </row>
    <row r="40" spans="1:21" s="32" customFormat="1" ht="53.45" customHeight="1">
      <c r="A40" s="48">
        <v>25</v>
      </c>
      <c r="B40" s="36" t="s">
        <v>75</v>
      </c>
      <c r="C40" s="26">
        <f t="shared" si="7"/>
        <v>33298</v>
      </c>
      <c r="D40" s="52" t="s">
        <v>76</v>
      </c>
      <c r="E40" s="26" t="s">
        <v>13</v>
      </c>
      <c r="F40" s="27" t="s">
        <v>28</v>
      </c>
      <c r="G40" s="28">
        <f>VLOOKUP(F40,MA!$D$4:$E$13,2,0)</f>
        <v>1.33</v>
      </c>
      <c r="H40" s="29">
        <v>10</v>
      </c>
      <c r="I40" s="29">
        <v>0</v>
      </c>
      <c r="J40" s="29"/>
      <c r="K40" s="29"/>
      <c r="L40" s="30">
        <f>IF(OR(AND(E40="Nam",YEAR(C40)&lt;1961),AND(E40="Nữ",YEAR(C40)&lt;1966)),55,IF(YEAR(C40)&lt;1978,VLOOKUP(C40,IF(E40="Nữ",'Tuổi nghỉ hưu 135'!$J$111:$N$254,'Tuổi nghỉ hưu 135'!$C$51:$G$254),2,0),IF(E40="Nữ",60,62)))</f>
        <v>62</v>
      </c>
      <c r="M40" s="26">
        <f>IF(L40=55,DATE(YEAR(C40)+L40,MONTH(C40),DAY(C40)),IF(YEAR(C40)&lt;1978,VLOOKUP(C40,IF(E40="Nữ",'Tuổi nghỉ hưu 135'!$J$111:$N$254,'Tuổi nghỉ hưu 135'!$C$51:$G$254),5,0),DATE(YEAR(C40)+IF(F40="Nữ",60,62),MONTH(C40)+1,DAY(C40))))</f>
        <v>55975</v>
      </c>
      <c r="N40" s="31" t="e">
        <f>IF(YEAR(M40)&lt;2025,0,DATEDIF(#REF!,M40,"Y"))</f>
        <v>#REF!</v>
      </c>
      <c r="O40" s="31" t="e">
        <f>IF(YEAR(M40)&lt;2025,0,DATEDIF(#REF!,M40,"YM"))</f>
        <v>#REF!</v>
      </c>
      <c r="P40" s="31" t="e">
        <f t="shared" si="0"/>
        <v>#REF!</v>
      </c>
      <c r="Q40" s="31" t="e">
        <f t="shared" si="1"/>
        <v>#REF!</v>
      </c>
      <c r="R40" s="24">
        <f t="shared" si="2"/>
        <v>120</v>
      </c>
      <c r="S40" s="31">
        <f t="shared" si="3"/>
        <v>10</v>
      </c>
      <c r="T40" s="24">
        <f t="shared" si="4"/>
        <v>10</v>
      </c>
      <c r="U40" s="24">
        <f t="shared" si="5"/>
        <v>2</v>
      </c>
    </row>
    <row r="41" spans="1:21" s="32" customFormat="1" ht="53.45" customHeight="1">
      <c r="A41" s="48">
        <v>26</v>
      </c>
      <c r="B41" s="36" t="s">
        <v>77</v>
      </c>
      <c r="C41" s="26">
        <f t="shared" si="7"/>
        <v>30682</v>
      </c>
      <c r="D41" s="52" t="s">
        <v>78</v>
      </c>
      <c r="E41" s="26" t="s">
        <v>13</v>
      </c>
      <c r="F41" s="27" t="s">
        <v>33</v>
      </c>
      <c r="G41" s="28">
        <f>VLOOKUP(F41,MA!$D$4:$E$13,2,0)</f>
        <v>1.33</v>
      </c>
      <c r="H41" s="29">
        <v>11</v>
      </c>
      <c r="I41" s="29">
        <v>6</v>
      </c>
      <c r="J41" s="29"/>
      <c r="K41" s="29"/>
      <c r="L41" s="30">
        <f>IF(OR(AND(E41="Nam",YEAR(C41)&lt;1961),AND(E41="Nữ",YEAR(C41)&lt;1966)),55,IF(YEAR(C41)&lt;1978,VLOOKUP(C41,IF(E41="Nữ",'Tuổi nghỉ hưu 135'!$J$111:$N$254,'Tuổi nghỉ hưu 135'!$C$51:$G$254),2,0),IF(E41="Nữ",60,62)))</f>
        <v>62</v>
      </c>
      <c r="M41" s="26">
        <f>IF(L41=55,DATE(YEAR(C41)+L41,MONTH(C41),DAY(C41)),IF(YEAR(C41)&lt;1978,VLOOKUP(C41,IF(E41="Nữ",'Tuổi nghỉ hưu 135'!$J$111:$N$254,'Tuổi nghỉ hưu 135'!$C$51:$G$254),5,0),DATE(YEAR(C41)+IF(F41="Nữ",60,62),MONTH(C41)+1,DAY(C41))))</f>
        <v>53359</v>
      </c>
      <c r="N41" s="31" t="e">
        <f>IF(YEAR(M41)&lt;2025,0,DATEDIF(#REF!,M41,"Y"))</f>
        <v>#REF!</v>
      </c>
      <c r="O41" s="31" t="e">
        <f>IF(YEAR(M41)&lt;2025,0,DATEDIF(#REF!,M41,"YM"))</f>
        <v>#REF!</v>
      </c>
      <c r="P41" s="31" t="e">
        <f t="shared" si="0"/>
        <v>#REF!</v>
      </c>
      <c r="Q41" s="31" t="e">
        <f t="shared" si="1"/>
        <v>#REF!</v>
      </c>
      <c r="R41" s="24">
        <f t="shared" si="2"/>
        <v>138</v>
      </c>
      <c r="S41" s="31">
        <f t="shared" si="3"/>
        <v>11.5</v>
      </c>
      <c r="T41" s="24">
        <f t="shared" si="4"/>
        <v>11</v>
      </c>
      <c r="U41" s="24">
        <f t="shared" si="5"/>
        <v>8</v>
      </c>
    </row>
    <row r="42" spans="1:21" s="32" customFormat="1" ht="27" customHeight="1">
      <c r="A42" s="49">
        <v>8</v>
      </c>
      <c r="B42" s="66" t="s">
        <v>84</v>
      </c>
      <c r="C42" s="38"/>
      <c r="D42" s="57"/>
      <c r="E42" s="26"/>
      <c r="F42" s="27"/>
      <c r="G42" s="28"/>
      <c r="H42" s="29"/>
      <c r="I42" s="29"/>
      <c r="J42" s="29"/>
      <c r="K42" s="29"/>
      <c r="L42" s="30"/>
      <c r="M42" s="26"/>
      <c r="N42" s="31"/>
      <c r="O42" s="31"/>
      <c r="P42" s="31"/>
      <c r="Q42" s="31"/>
      <c r="R42" s="24"/>
      <c r="S42" s="31"/>
      <c r="T42" s="24"/>
      <c r="U42" s="24"/>
    </row>
    <row r="43" spans="1:21" s="32" customFormat="1" ht="53.45" customHeight="1">
      <c r="A43" s="48">
        <v>27</v>
      </c>
      <c r="B43" s="65" t="s">
        <v>85</v>
      </c>
      <c r="C43" s="26">
        <v>34313</v>
      </c>
      <c r="D43" s="58">
        <v>34313</v>
      </c>
      <c r="E43" s="26" t="s">
        <v>13</v>
      </c>
      <c r="F43" s="27" t="s">
        <v>32</v>
      </c>
      <c r="G43" s="28">
        <f>VLOOKUP(F43,MA!$D$4:$E$13,2,0)</f>
        <v>1.33</v>
      </c>
      <c r="H43" s="29">
        <v>4</v>
      </c>
      <c r="I43" s="29">
        <v>8</v>
      </c>
      <c r="J43" s="29"/>
      <c r="K43" s="29"/>
      <c r="L43" s="30">
        <f>IF(OR(AND(E43="Nam",YEAR(C43)&lt;1961),AND(E43="Nữ",YEAR(C43)&lt;1966)),55,IF(YEAR(C43)&lt;1978,VLOOKUP(C43,IF(E43="Nữ",'Tuổi nghỉ hưu 135'!$J$111:$N$254,'Tuổi nghỉ hưu 135'!$C$51:$G$254),2,0),IF(E43="Nữ",60,62)))</f>
        <v>62</v>
      </c>
      <c r="M43" s="26">
        <f>IF(L43=55,DATE(YEAR(C43)+L43,MONTH(C43),DAY(C43)),IF(YEAR(C43)&lt;1978,VLOOKUP(C43,IF(E43="Nữ",'Tuổi nghỉ hưu 135'!$J$111:$N$254,'Tuổi nghỉ hưu 135'!$C$51:$G$254),5,0),DATE(YEAR(C43)+IF(F43="Nữ",60,62),MONTH(C43)+1,DAY(C43))))</f>
        <v>56989</v>
      </c>
      <c r="N43" s="31" t="e">
        <f>IF(YEAR(M43)&lt;2025,0,DATEDIF(#REF!,M43,"Y"))</f>
        <v>#REF!</v>
      </c>
      <c r="O43" s="31" t="e">
        <f>IF(YEAR(M43)&lt;2025,0,DATEDIF(#REF!,M43,"YM"))</f>
        <v>#REF!</v>
      </c>
      <c r="P43" s="31" t="e">
        <f t="shared" si="0"/>
        <v>#REF!</v>
      </c>
      <c r="Q43" s="31" t="e">
        <f t="shared" si="1"/>
        <v>#REF!</v>
      </c>
      <c r="R43" s="24">
        <f t="shared" si="2"/>
        <v>56</v>
      </c>
      <c r="S43" s="31">
        <f t="shared" si="3"/>
        <v>5</v>
      </c>
      <c r="T43" s="24">
        <f t="shared" si="4"/>
        <v>4</v>
      </c>
      <c r="U43" s="24">
        <f t="shared" si="5"/>
        <v>10</v>
      </c>
    </row>
    <row r="44" spans="1:21" s="32" customFormat="1" ht="42" customHeight="1">
      <c r="A44" s="48">
        <v>28</v>
      </c>
      <c r="B44" s="65" t="s">
        <v>86</v>
      </c>
      <c r="C44" s="26">
        <f t="shared" si="7"/>
        <v>34029</v>
      </c>
      <c r="D44" s="58">
        <v>34041</v>
      </c>
      <c r="E44" s="26" t="s">
        <v>13</v>
      </c>
      <c r="F44" s="27" t="s">
        <v>28</v>
      </c>
      <c r="G44" s="28">
        <f>VLOOKUP(F44,MA!$D$4:$E$13,2,0)</f>
        <v>1.33</v>
      </c>
      <c r="H44" s="29">
        <v>4</v>
      </c>
      <c r="I44" s="29">
        <v>8</v>
      </c>
      <c r="J44" s="29"/>
      <c r="K44" s="29"/>
      <c r="L44" s="30">
        <f>IF(OR(AND(E44="Nam",YEAR(C44)&lt;1961),AND(E44="Nữ",YEAR(C44)&lt;1966)),55,IF(YEAR(C44)&lt;1978,VLOOKUP(C44,IF(E44="Nữ",'Tuổi nghỉ hưu 135'!$J$111:$N$254,'Tuổi nghỉ hưu 135'!$C$51:$G$254),2,0),IF(E44="Nữ",60,62)))</f>
        <v>62</v>
      </c>
      <c r="M44" s="26">
        <f>IF(L44=55,DATE(YEAR(C44)+L44,MONTH(C44),DAY(C44)),IF(YEAR(C44)&lt;1978,VLOOKUP(C44,IF(E44="Nữ",'Tuổi nghỉ hưu 135'!$J$111:$N$254,'Tuổi nghỉ hưu 135'!$C$51:$G$254),5,0),DATE(YEAR(C44)+IF(F44="Nữ",60,62),MONTH(C44)+1,DAY(C44))))</f>
        <v>56705</v>
      </c>
      <c r="N44" s="31" t="e">
        <f>IF(YEAR(M44)&lt;2025,0,DATEDIF(#REF!,M44,"Y"))</f>
        <v>#REF!</v>
      </c>
      <c r="O44" s="31" t="e">
        <f>IF(YEAR(M44)&lt;2025,0,DATEDIF(#REF!,M44,"YM"))</f>
        <v>#REF!</v>
      </c>
      <c r="P44" s="31" t="e">
        <f t="shared" si="0"/>
        <v>#REF!</v>
      </c>
      <c r="Q44" s="31" t="e">
        <f t="shared" si="1"/>
        <v>#REF!</v>
      </c>
      <c r="R44" s="24">
        <f t="shared" si="2"/>
        <v>56</v>
      </c>
      <c r="S44" s="31">
        <f t="shared" si="3"/>
        <v>5</v>
      </c>
      <c r="T44" s="24">
        <f t="shared" si="4"/>
        <v>4</v>
      </c>
      <c r="U44" s="24">
        <f t="shared" si="5"/>
        <v>10</v>
      </c>
    </row>
    <row r="45" spans="1:21" s="32" customFormat="1" ht="53.45" customHeight="1">
      <c r="A45" s="48">
        <v>29</v>
      </c>
      <c r="B45" s="65" t="s">
        <v>87</v>
      </c>
      <c r="C45" s="26">
        <f t="shared" si="7"/>
        <v>34213</v>
      </c>
      <c r="D45" s="58">
        <v>34222</v>
      </c>
      <c r="E45" s="26" t="s">
        <v>13</v>
      </c>
      <c r="F45" s="27" t="s">
        <v>28</v>
      </c>
      <c r="G45" s="28">
        <f>VLOOKUP(F45,MA!$D$4:$E$13,2,0)</f>
        <v>1.33</v>
      </c>
      <c r="H45" s="29">
        <v>2</v>
      </c>
      <c r="I45" s="29">
        <v>8</v>
      </c>
      <c r="J45" s="29"/>
      <c r="K45" s="29"/>
      <c r="L45" s="30">
        <f>IF(OR(AND(E45="Nam",YEAR(C45)&lt;1961),AND(E45="Nữ",YEAR(C45)&lt;1966)),55,IF(YEAR(C45)&lt;1978,VLOOKUP(C45,IF(E45="Nữ",'Tuổi nghỉ hưu 135'!$J$111:$N$254,'Tuổi nghỉ hưu 135'!$C$51:$G$254),2,0),IF(E45="Nữ",60,62)))</f>
        <v>62</v>
      </c>
      <c r="M45" s="26">
        <f>IF(L45=55,DATE(YEAR(C45)+L45,MONTH(C45),DAY(C45)),IF(YEAR(C45)&lt;1978,VLOOKUP(C45,IF(E45="Nữ",'Tuổi nghỉ hưu 135'!$J$111:$N$254,'Tuổi nghỉ hưu 135'!$C$51:$G$254),5,0),DATE(YEAR(C45)+IF(F45="Nữ",60,62),MONTH(C45)+1,DAY(C45))))</f>
        <v>56888</v>
      </c>
      <c r="N45" s="31" t="e">
        <f>IF(YEAR(M45)&lt;2025,0,DATEDIF(#REF!,M45,"Y"))</f>
        <v>#REF!</v>
      </c>
      <c r="O45" s="31" t="e">
        <f>IF(YEAR(M45)&lt;2025,0,DATEDIF(#REF!,M45,"YM"))</f>
        <v>#REF!</v>
      </c>
      <c r="P45" s="31" t="e">
        <f t="shared" si="0"/>
        <v>#REF!</v>
      </c>
      <c r="Q45" s="31" t="e">
        <f t="shared" si="1"/>
        <v>#REF!</v>
      </c>
      <c r="R45" s="24">
        <f t="shared" si="2"/>
        <v>32</v>
      </c>
      <c r="S45" s="31">
        <f t="shared" si="3"/>
        <v>3</v>
      </c>
      <c r="T45" s="24">
        <f t="shared" si="4"/>
        <v>2</v>
      </c>
      <c r="U45" s="24">
        <f t="shared" si="5"/>
        <v>10</v>
      </c>
    </row>
    <row r="46" spans="1:21" s="32" customFormat="1" ht="33.75" customHeight="1">
      <c r="A46" s="50">
        <v>9</v>
      </c>
      <c r="B46" s="51" t="s">
        <v>88</v>
      </c>
      <c r="C46" s="39"/>
      <c r="D46" s="59"/>
      <c r="E46" s="26"/>
      <c r="F46" s="27"/>
      <c r="G46" s="28"/>
      <c r="H46" s="29"/>
      <c r="I46" s="29"/>
      <c r="J46" s="29"/>
      <c r="K46" s="29"/>
      <c r="L46" s="30"/>
      <c r="M46" s="26"/>
      <c r="N46" s="31"/>
      <c r="O46" s="31"/>
      <c r="P46" s="31"/>
      <c r="Q46" s="31"/>
      <c r="R46" s="24"/>
      <c r="S46" s="31"/>
      <c r="T46" s="24"/>
      <c r="U46" s="24"/>
    </row>
    <row r="47" spans="1:21" s="32" customFormat="1" ht="53.45" customHeight="1">
      <c r="A47" s="48">
        <v>30</v>
      </c>
      <c r="B47" s="67" t="s">
        <v>89</v>
      </c>
      <c r="C47" s="26" t="s">
        <v>104</v>
      </c>
      <c r="D47" s="60" t="s">
        <v>90</v>
      </c>
      <c r="E47" s="26" t="s">
        <v>6</v>
      </c>
      <c r="F47" s="27" t="s">
        <v>25</v>
      </c>
      <c r="G47" s="28">
        <f>VLOOKUP(F47,MA!$D$4:$E$13,2,0)</f>
        <v>1.33</v>
      </c>
      <c r="H47" s="29">
        <v>17</v>
      </c>
      <c r="I47" s="29">
        <v>2</v>
      </c>
      <c r="J47" s="29"/>
      <c r="K47" s="29"/>
      <c r="L47" s="30">
        <f>IF(OR(AND(E47="Nam",YEAR(C47)&lt;1961),AND(E47="Nữ",YEAR(C47)&lt;1966)),55,IF(YEAR(C47)&lt;1978,VLOOKUP(C47,IF(E47="Nữ",'Tuổi nghỉ hưu 135'!$J$111:$N$254,'Tuổi nghỉ hưu 135'!$C$51:$G$254),2,0),IF(E47="Nữ",60,62)))</f>
        <v>60</v>
      </c>
      <c r="M47" s="26">
        <f>IF(L47=55,DATE(YEAR(C47)+L47,MONTH(C47),DAY(C47)),IF(YEAR(C47)&lt;1978,VLOOKUP(C47,IF(E47="Nữ",'Tuổi nghỉ hưu 135'!$J$111:$N$254,'Tuổi nghỉ hưu 135'!$C$51:$G$254),5,0),DATE(YEAR(C47)+IF(F47="Nữ",60,62),MONTH(C47)+1,DAY(C47))))</f>
        <v>51867</v>
      </c>
      <c r="N47" s="31" t="e">
        <f>IF(YEAR(M47)&lt;2025,0,DATEDIF(#REF!,M47,"Y"))</f>
        <v>#REF!</v>
      </c>
      <c r="O47" s="31" t="e">
        <f>IF(YEAR(M47)&lt;2025,0,DATEDIF(#REF!,M47,"YM"))</f>
        <v>#REF!</v>
      </c>
      <c r="P47" s="31" t="e">
        <f t="shared" si="0"/>
        <v>#REF!</v>
      </c>
      <c r="Q47" s="31" t="e">
        <f t="shared" si="1"/>
        <v>#REF!</v>
      </c>
      <c r="R47" s="24">
        <f t="shared" si="2"/>
        <v>206</v>
      </c>
      <c r="S47" s="31">
        <f t="shared" si="3"/>
        <v>17.5</v>
      </c>
      <c r="T47" s="24">
        <f t="shared" si="4"/>
        <v>17</v>
      </c>
      <c r="U47" s="24">
        <f t="shared" si="5"/>
        <v>4</v>
      </c>
    </row>
    <row r="48" spans="1:21" s="32" customFormat="1" ht="42.75" customHeight="1">
      <c r="A48" s="48">
        <v>31</v>
      </c>
      <c r="B48" s="67" t="s">
        <v>91</v>
      </c>
      <c r="C48" s="26" t="s">
        <v>105</v>
      </c>
      <c r="D48" s="60" t="s">
        <v>92</v>
      </c>
      <c r="E48" s="26" t="s">
        <v>6</v>
      </c>
      <c r="F48" s="27" t="s">
        <v>25</v>
      </c>
      <c r="G48" s="28">
        <f>VLOOKUP(F48,MA!$D$4:$E$13,2,0)</f>
        <v>1.33</v>
      </c>
      <c r="H48" s="29">
        <v>8</v>
      </c>
      <c r="I48" s="29">
        <v>3</v>
      </c>
      <c r="J48" s="29"/>
      <c r="K48" s="29"/>
      <c r="L48" s="30">
        <f>IF(OR(AND(E48="Nam",YEAR(C48)&lt;1961),AND(E48="Nữ",YEAR(C48)&lt;1966)),55,IF(YEAR(C48)&lt;1978,VLOOKUP(C48,IF(E48="Nữ",'Tuổi nghỉ hưu 135'!$J$111:$N$254,'Tuổi nghỉ hưu 135'!$C$51:$G$254),2,0),IF(E48="Nữ",60,62)))</f>
        <v>60</v>
      </c>
      <c r="M48" s="26">
        <f>IF(L48=55,DATE(YEAR(C48)+L48,MONTH(C48),DAY(C48)),IF(YEAR(C48)&lt;1978,VLOOKUP(C48,IF(E48="Nữ",'Tuổi nghỉ hưu 135'!$J$111:$N$254,'Tuổi nghỉ hưu 135'!$C$51:$G$254),5,0),DATE(YEAR(C48)+IF(F48="Nữ",60,62),MONTH(C48)+1,DAY(C48))))</f>
        <v>56949</v>
      </c>
      <c r="N48" s="31" t="e">
        <f>IF(YEAR(M48)&lt;2025,0,DATEDIF(#REF!,M48,"Y"))</f>
        <v>#REF!</v>
      </c>
      <c r="O48" s="31" t="e">
        <f>IF(YEAR(M48)&lt;2025,0,DATEDIF(#REF!,M48,"YM"))</f>
        <v>#REF!</v>
      </c>
      <c r="P48" s="31" t="e">
        <f t="shared" si="0"/>
        <v>#REF!</v>
      </c>
      <c r="Q48" s="31" t="e">
        <f t="shared" si="1"/>
        <v>#REF!</v>
      </c>
      <c r="R48" s="24">
        <f t="shared" si="2"/>
        <v>99</v>
      </c>
      <c r="S48" s="31">
        <f t="shared" si="3"/>
        <v>8.5</v>
      </c>
      <c r="T48" s="24">
        <f t="shared" si="4"/>
        <v>8</v>
      </c>
      <c r="U48" s="24">
        <f t="shared" si="5"/>
        <v>5</v>
      </c>
    </row>
    <row r="49" spans="1:21" s="32" customFormat="1" ht="31.5" customHeight="1">
      <c r="A49" s="48">
        <v>32</v>
      </c>
      <c r="B49" s="67" t="s">
        <v>93</v>
      </c>
      <c r="C49" s="37">
        <v>31229</v>
      </c>
      <c r="D49" s="61" t="s">
        <v>94</v>
      </c>
      <c r="E49" s="26" t="s">
        <v>13</v>
      </c>
      <c r="F49" s="27" t="s">
        <v>26</v>
      </c>
      <c r="G49" s="28">
        <f>VLOOKUP(F49,MA!$D$4:$E$13,2,0)</f>
        <v>1.33</v>
      </c>
      <c r="H49" s="29">
        <v>5</v>
      </c>
      <c r="I49" s="29">
        <v>1</v>
      </c>
      <c r="J49" s="29"/>
      <c r="K49" s="29"/>
      <c r="L49" s="30">
        <f>IF(OR(AND(E49="Nam",YEAR(C49)&lt;1961),AND(E49="Nữ",YEAR(C49)&lt;1966)),55,IF(YEAR(C49)&lt;1978,VLOOKUP(C49,IF(E49="Nữ",'Tuổi nghỉ hưu 135'!$J$111:$N$254,'Tuổi nghỉ hưu 135'!$C$51:$G$254),2,0),IF(E49="Nữ",60,62)))</f>
        <v>62</v>
      </c>
      <c r="M49" s="26">
        <f>IF(L49=55,DATE(YEAR(C49)+L49,MONTH(C49),DAY(C49)),IF(YEAR(C49)&lt;1978,VLOOKUP(C49,IF(E49="Nữ",'Tuổi nghỉ hưu 135'!$J$111:$N$254,'Tuổi nghỉ hưu 135'!$C$51:$G$254),5,0),DATE(YEAR(C49)+IF(F49="Nữ",60,62),MONTH(C49)+1,DAY(C49))))</f>
        <v>53905</v>
      </c>
      <c r="N49" s="31" t="e">
        <f>IF(YEAR(M49)&lt;2025,0,DATEDIF(#REF!,M49,"Y"))</f>
        <v>#REF!</v>
      </c>
      <c r="O49" s="31" t="e">
        <f>IF(YEAR(M49)&lt;2025,0,DATEDIF(#REF!,M49,"YM"))</f>
        <v>#REF!</v>
      </c>
      <c r="P49" s="31" t="e">
        <f t="shared" si="0"/>
        <v>#REF!</v>
      </c>
      <c r="Q49" s="31" t="e">
        <f t="shared" si="1"/>
        <v>#REF!</v>
      </c>
      <c r="R49" s="24">
        <f t="shared" si="2"/>
        <v>61</v>
      </c>
      <c r="S49" s="31">
        <f t="shared" si="3"/>
        <v>5.5</v>
      </c>
      <c r="T49" s="24">
        <f t="shared" si="4"/>
        <v>5</v>
      </c>
      <c r="U49" s="24">
        <f t="shared" si="5"/>
        <v>3</v>
      </c>
    </row>
    <row r="50" spans="1:21" s="32" customFormat="1" ht="71.25" customHeight="1">
      <c r="A50" s="48">
        <v>33</v>
      </c>
      <c r="B50" s="67" t="s">
        <v>95</v>
      </c>
      <c r="C50" s="26" t="s">
        <v>103</v>
      </c>
      <c r="D50" s="60" t="s">
        <v>96</v>
      </c>
      <c r="E50" s="26" t="s">
        <v>13</v>
      </c>
      <c r="F50" s="27" t="s">
        <v>34</v>
      </c>
      <c r="G50" s="28">
        <f>VLOOKUP(F50,MA!$D$4:$E$13,2,0)</f>
        <v>1.33</v>
      </c>
      <c r="H50" s="29">
        <v>5</v>
      </c>
      <c r="I50" s="29">
        <v>1</v>
      </c>
      <c r="J50" s="29"/>
      <c r="K50" s="29"/>
      <c r="L50" s="30">
        <f>IF(OR(AND(E50="Nam",YEAR(C50)&lt;1961),AND(E50="Nữ",YEAR(C50)&lt;1966)),55,IF(YEAR(C50)&lt;1978,VLOOKUP(C50,IF(E50="Nữ",'Tuổi nghỉ hưu 135'!$J$111:$N$254,'Tuổi nghỉ hưu 135'!$C$51:$G$254),2,0),IF(E50="Nữ",60,62)))</f>
        <v>62</v>
      </c>
      <c r="M50" s="26">
        <f>IF(L50=55,DATE(YEAR(C50)+L50,MONTH(C50),DAY(C50)),IF(YEAR(C50)&lt;1978,VLOOKUP(C50,IF(E50="Nữ",'Tuổi nghỉ hưu 135'!$J$111:$N$254,'Tuổi nghỉ hưu 135'!$C$51:$G$254),5,0),DATE(YEAR(C50)+IF(F50="Nữ",60,62),MONTH(C50)+1,DAY(C50))))</f>
        <v>51653</v>
      </c>
      <c r="N50" s="31" t="e">
        <f>IF(YEAR(M50)&lt;2025,0,DATEDIF(#REF!,M50,"Y"))</f>
        <v>#REF!</v>
      </c>
      <c r="O50" s="31" t="e">
        <f>IF(YEAR(M50)&lt;2025,0,DATEDIF(#REF!,M50,"YM"))</f>
        <v>#REF!</v>
      </c>
      <c r="P50" s="31" t="e">
        <f t="shared" si="0"/>
        <v>#REF!</v>
      </c>
      <c r="Q50" s="31" t="e">
        <f t="shared" si="1"/>
        <v>#REF!</v>
      </c>
      <c r="R50" s="24">
        <f t="shared" si="2"/>
        <v>61</v>
      </c>
      <c r="S50" s="31">
        <f t="shared" si="3"/>
        <v>5.5</v>
      </c>
      <c r="T50" s="24">
        <f t="shared" si="4"/>
        <v>5</v>
      </c>
      <c r="U50" s="24">
        <f t="shared" si="5"/>
        <v>3</v>
      </c>
    </row>
    <row r="51" spans="1:21" s="32" customFormat="1" ht="25.5" customHeight="1">
      <c r="A51" s="47">
        <v>10</v>
      </c>
      <c r="B51" s="40" t="s">
        <v>120</v>
      </c>
      <c r="C51" s="26"/>
      <c r="D51" s="52"/>
      <c r="E51" s="26"/>
      <c r="F51" s="27"/>
      <c r="G51" s="28"/>
      <c r="H51" s="29"/>
      <c r="I51" s="29"/>
      <c r="J51" s="29"/>
      <c r="K51" s="29"/>
      <c r="L51" s="30"/>
      <c r="M51" s="26"/>
      <c r="N51" s="31"/>
      <c r="O51" s="31"/>
      <c r="P51" s="31"/>
      <c r="Q51" s="31"/>
      <c r="R51" s="24"/>
      <c r="S51" s="31"/>
      <c r="T51" s="24"/>
      <c r="U51" s="24"/>
    </row>
    <row r="52" spans="1:21" s="32" customFormat="1" ht="53.45" customHeight="1">
      <c r="A52" s="48">
        <v>34</v>
      </c>
      <c r="B52" s="34" t="s">
        <v>97</v>
      </c>
      <c r="C52" s="26" t="s">
        <v>103</v>
      </c>
      <c r="D52" s="52">
        <v>29000</v>
      </c>
      <c r="E52" s="26" t="s">
        <v>6</v>
      </c>
      <c r="F52" s="27" t="s">
        <v>25</v>
      </c>
      <c r="G52" s="28">
        <f>VLOOKUP(F52,MA!$D$4:$E$13,2,0)</f>
        <v>1.33</v>
      </c>
      <c r="H52" s="29">
        <v>14</v>
      </c>
      <c r="I52" s="29"/>
      <c r="J52" s="29"/>
      <c r="K52" s="29"/>
      <c r="L52" s="30">
        <f>IF(OR(AND(E52="Nam",YEAR(C52)&lt;1961),AND(E52="Nữ",YEAR(C52)&lt;1966)),55,IF(YEAR(C52)&lt;1978,VLOOKUP(C52,IF(E52="Nữ",'Tuổi nghỉ hưu 135'!$J$111:$N$254,'Tuổi nghỉ hưu 135'!$C$51:$G$254),2,0),IF(E52="Nữ",60,62)))</f>
        <v>60</v>
      </c>
      <c r="M52" s="26">
        <f>IF(L52=55,DATE(YEAR(C52)+L52,MONTH(C52),DAY(C52)),IF(YEAR(C52)&lt;1978,VLOOKUP(C52,IF(E52="Nữ",'Tuổi nghỉ hưu 135'!$J$111:$N$254,'Tuổi nghỉ hưu 135'!$C$51:$G$254),5,0),DATE(YEAR(C52)+IF(F52="Nữ",60,62),MONTH(C52)+1,DAY(C52))))</f>
        <v>51653</v>
      </c>
      <c r="N52" s="31" t="e">
        <f>IF(YEAR(M52)&lt;2025,0,DATEDIF(#REF!,M52,"Y"))</f>
        <v>#REF!</v>
      </c>
      <c r="O52" s="31" t="e">
        <f>IF(YEAR(M52)&lt;2025,0,DATEDIF(#REF!,M52,"YM"))</f>
        <v>#REF!</v>
      </c>
      <c r="P52" s="31" t="e">
        <f t="shared" si="0"/>
        <v>#REF!</v>
      </c>
      <c r="Q52" s="31" t="e">
        <f t="shared" si="1"/>
        <v>#REF!</v>
      </c>
      <c r="R52" s="24">
        <f t="shared" si="2"/>
        <v>168</v>
      </c>
      <c r="S52" s="31">
        <f t="shared" si="3"/>
        <v>14</v>
      </c>
      <c r="T52" s="24">
        <f t="shared" si="4"/>
        <v>14</v>
      </c>
      <c r="U52" s="24">
        <f t="shared" si="5"/>
        <v>2</v>
      </c>
    </row>
    <row r="53" spans="1:21" s="32" customFormat="1" ht="31.5" customHeight="1">
      <c r="A53" s="48">
        <v>35</v>
      </c>
      <c r="B53" s="34" t="s">
        <v>98</v>
      </c>
      <c r="C53" s="26">
        <f>DATE(YEAR(D53),MONTH(D53),1)</f>
        <v>31809</v>
      </c>
      <c r="D53" s="52">
        <v>31830</v>
      </c>
      <c r="E53" s="26" t="s">
        <v>6</v>
      </c>
      <c r="F53" s="27" t="s">
        <v>26</v>
      </c>
      <c r="G53" s="28">
        <f>VLOOKUP(F53,MA!$D$4:$E$13,2,0)</f>
        <v>1.33</v>
      </c>
      <c r="H53" s="29">
        <v>3</v>
      </c>
      <c r="I53" s="29">
        <v>5</v>
      </c>
      <c r="J53" s="29"/>
      <c r="K53" s="29"/>
      <c r="L53" s="30">
        <f>IF(OR(AND(E53="Nam",YEAR(C53)&lt;1961),AND(E53="Nữ",YEAR(C53)&lt;1966)),55,IF(YEAR(C53)&lt;1978,VLOOKUP(C53,IF(E53="Nữ",'Tuổi nghỉ hưu 135'!$J$111:$N$254,'Tuổi nghỉ hưu 135'!$C$51:$G$254),2,0),IF(E53="Nữ",60,62)))</f>
        <v>60</v>
      </c>
      <c r="M53" s="26">
        <f>IF(L53=55,DATE(YEAR(C53)+L53,MONTH(C53),DAY(C53)),IF(YEAR(C53)&lt;1978,VLOOKUP(C53,IF(E53="Nữ",'Tuổi nghỉ hưu 135'!$J$111:$N$254,'Tuổi nghỉ hưu 135'!$C$51:$G$254),5,0),DATE(YEAR(C53)+IF(F53="Nữ",60,62),MONTH(C53)+1,DAY(C53))))</f>
        <v>54483</v>
      </c>
      <c r="N53" s="31" t="e">
        <f>IF(YEAR(M53)&lt;2025,0,DATEDIF(#REF!,M53,"Y"))</f>
        <v>#REF!</v>
      </c>
      <c r="O53" s="31" t="e">
        <f>IF(YEAR(M53)&lt;2025,0,DATEDIF(#REF!,M53,"YM"))</f>
        <v>#REF!</v>
      </c>
      <c r="P53" s="31" t="e">
        <f t="shared" si="0"/>
        <v>#REF!</v>
      </c>
      <c r="Q53" s="31" t="e">
        <f t="shared" si="1"/>
        <v>#REF!</v>
      </c>
      <c r="R53" s="24">
        <f t="shared" si="2"/>
        <v>41</v>
      </c>
      <c r="S53" s="31">
        <f t="shared" si="3"/>
        <v>3.5</v>
      </c>
      <c r="T53" s="24">
        <f t="shared" si="4"/>
        <v>3</v>
      </c>
      <c r="U53" s="24">
        <f t="shared" si="5"/>
        <v>7</v>
      </c>
    </row>
    <row r="54" spans="1:21" s="32" customFormat="1" ht="32.25" customHeight="1">
      <c r="A54" s="48">
        <v>36</v>
      </c>
      <c r="B54" s="34" t="s">
        <v>99</v>
      </c>
      <c r="C54" s="26">
        <f>DATE(YEAR(D54),MONTH(D54),1)</f>
        <v>29618</v>
      </c>
      <c r="D54" s="62">
        <v>29637</v>
      </c>
      <c r="E54" s="26" t="s">
        <v>6</v>
      </c>
      <c r="F54" s="27" t="s">
        <v>30</v>
      </c>
      <c r="G54" s="28">
        <f>VLOOKUP(F54,MA!$D$4:$E$13,2,0)</f>
        <v>1.33</v>
      </c>
      <c r="H54" s="29">
        <v>21</v>
      </c>
      <c r="I54" s="29">
        <v>1</v>
      </c>
      <c r="J54" s="29"/>
      <c r="K54" s="29"/>
      <c r="L54" s="30">
        <f>IF(OR(AND(E54="Nam",YEAR(C54)&lt;1961),AND(E54="Nữ",YEAR(C54)&lt;1966)),55,IF(YEAR(C54)&lt;1978,VLOOKUP(C54,IF(E54="Nữ",'Tuổi nghỉ hưu 135'!$J$111:$N$254,'Tuổi nghỉ hưu 135'!$C$51:$G$254),2,0),IF(E54="Nữ",60,62)))</f>
        <v>60</v>
      </c>
      <c r="M54" s="26">
        <f>IF(L54=55,DATE(YEAR(C54)+L54,MONTH(C54),DAY(C54)),IF(YEAR(C54)&lt;1978,VLOOKUP(C54,IF(E54="Nữ",'Tuổi nghỉ hưu 135'!$J$111:$N$254,'Tuổi nghỉ hưu 135'!$C$51:$G$254),5,0),DATE(YEAR(C54)+IF(F54="Nữ",60,62),MONTH(C54)+1,DAY(C54))))</f>
        <v>52291</v>
      </c>
      <c r="N54" s="31" t="e">
        <f>IF(YEAR(M54)&lt;2025,0,DATEDIF(#REF!,M54,"Y"))</f>
        <v>#REF!</v>
      </c>
      <c r="O54" s="31" t="e">
        <f>IF(YEAR(M54)&lt;2025,0,DATEDIF(#REF!,M54,"YM"))</f>
        <v>#REF!</v>
      </c>
      <c r="P54" s="31" t="e">
        <f t="shared" si="0"/>
        <v>#REF!</v>
      </c>
      <c r="Q54" s="31" t="e">
        <f t="shared" si="1"/>
        <v>#REF!</v>
      </c>
      <c r="R54" s="24">
        <f t="shared" si="2"/>
        <v>253</v>
      </c>
      <c r="S54" s="31">
        <f t="shared" si="3"/>
        <v>21.5</v>
      </c>
      <c r="T54" s="24">
        <f t="shared" si="4"/>
        <v>21</v>
      </c>
      <c r="U54" s="24">
        <f t="shared" si="5"/>
        <v>3</v>
      </c>
    </row>
    <row r="55" spans="1:21" s="32" customFormat="1" ht="36.75" customHeight="1">
      <c r="A55" s="48">
        <v>37</v>
      </c>
      <c r="B55" s="34" t="s">
        <v>100</v>
      </c>
      <c r="C55" s="26">
        <f t="shared" ref="C55" si="8">DATE(YEAR(D55),MONTH(D55),1)</f>
        <v>32112</v>
      </c>
      <c r="D55" s="62">
        <v>32122</v>
      </c>
      <c r="E55" s="26" t="s">
        <v>13</v>
      </c>
      <c r="F55" s="27" t="s">
        <v>31</v>
      </c>
      <c r="G55" s="28">
        <f>VLOOKUP(F55,MA!$D$4:$E$13,2,0)</f>
        <v>1.33</v>
      </c>
      <c r="H55" s="29">
        <v>12</v>
      </c>
      <c r="I55" s="29">
        <v>1</v>
      </c>
      <c r="J55" s="29"/>
      <c r="K55" s="29"/>
      <c r="L55" s="30">
        <f>IF(OR(AND(E55="Nam",YEAR(C55)&lt;1961),AND(E55="Nữ",YEAR(C55)&lt;1966)),55,IF(YEAR(C55)&lt;1978,VLOOKUP(C55,IF(E55="Nữ",'Tuổi nghỉ hưu 135'!$J$111:$N$254,'Tuổi nghỉ hưu 135'!$C$51:$G$254),2,0),IF(E55="Nữ",60,62)))</f>
        <v>62</v>
      </c>
      <c r="M55" s="26">
        <f>IF(L55=55,DATE(YEAR(C55)+L55,MONTH(C55),DAY(C55)),IF(YEAR(C55)&lt;1978,VLOOKUP(C55,IF(E55="Nữ",'Tuổi nghỉ hưu 135'!$J$111:$N$254,'Tuổi nghỉ hưu 135'!$C$51:$G$254),5,0),DATE(YEAR(C55)+IF(F55="Nữ",60,62),MONTH(C55)+1,DAY(C55))))</f>
        <v>54789</v>
      </c>
      <c r="N55" s="31" t="e">
        <f>IF(YEAR(M55)&lt;2025,0,DATEDIF(#REF!,M55,"Y"))</f>
        <v>#REF!</v>
      </c>
      <c r="O55" s="31" t="e">
        <f>IF(YEAR(M55)&lt;2025,0,DATEDIF(#REF!,M55,"YM"))</f>
        <v>#REF!</v>
      </c>
      <c r="P55" s="31" t="e">
        <f t="shared" si="0"/>
        <v>#REF!</v>
      </c>
      <c r="Q55" s="31" t="e">
        <f t="shared" si="1"/>
        <v>#REF!</v>
      </c>
      <c r="R55" s="24">
        <f t="shared" si="2"/>
        <v>145</v>
      </c>
      <c r="S55" s="31">
        <f t="shared" si="3"/>
        <v>12.5</v>
      </c>
      <c r="T55" s="24">
        <f t="shared" si="4"/>
        <v>12</v>
      </c>
      <c r="U55" s="24">
        <f t="shared" si="5"/>
        <v>3</v>
      </c>
    </row>
    <row r="56" spans="1:21" s="32" customFormat="1" ht="44.25" customHeight="1">
      <c r="A56" s="48">
        <v>38</v>
      </c>
      <c r="B56" s="34" t="s">
        <v>101</v>
      </c>
      <c r="C56" s="26">
        <f>DATE(YEAR(D56),MONTH(D56),1)</f>
        <v>34851</v>
      </c>
      <c r="D56" s="52">
        <v>34870</v>
      </c>
      <c r="E56" s="26" t="s">
        <v>13</v>
      </c>
      <c r="F56" s="27" t="s">
        <v>32</v>
      </c>
      <c r="G56" s="28">
        <f>VLOOKUP(F56,MA!$D$4:$E$13,2,0)</f>
        <v>1.33</v>
      </c>
      <c r="H56" s="29">
        <v>3</v>
      </c>
      <c r="I56" s="29">
        <v>11</v>
      </c>
      <c r="J56" s="29"/>
      <c r="K56" s="29"/>
      <c r="L56" s="30">
        <f>IF(OR(AND(E56="Nam",YEAR(C56)&lt;1961),AND(E56="Nữ",YEAR(C56)&lt;1966)),55,IF(YEAR(C56)&lt;1978,VLOOKUP(C56,IF(E56="Nữ",'Tuổi nghỉ hưu 135'!$J$111:$N$254,'Tuổi nghỉ hưu 135'!$C$51:$G$254),2,0),IF(E56="Nữ",60,62)))</f>
        <v>62</v>
      </c>
      <c r="M56" s="26">
        <f>IF(L56=55,DATE(YEAR(C56)+L56,MONTH(C56),DAY(C56)),IF(YEAR(C56)&lt;1978,VLOOKUP(C56,IF(E56="Nữ",'Tuổi nghỉ hưu 135'!$J$111:$N$254,'Tuổi nghỉ hưu 135'!$C$51:$G$254),5,0),DATE(YEAR(C56)+IF(F56="Nữ",60,62),MONTH(C56)+1,DAY(C56))))</f>
        <v>57527</v>
      </c>
      <c r="N56" s="31" t="e">
        <f>IF(YEAR(M56)&lt;2025,0,DATEDIF(#REF!,M56,"Y"))</f>
        <v>#REF!</v>
      </c>
      <c r="O56" s="31" t="e">
        <f>IF(YEAR(M56)&lt;2025,0,DATEDIF(#REF!,M56,"YM"))</f>
        <v>#REF!</v>
      </c>
      <c r="P56" s="31" t="e">
        <f t="shared" si="0"/>
        <v>#REF!</v>
      </c>
      <c r="Q56" s="31" t="e">
        <f t="shared" si="1"/>
        <v>#REF!</v>
      </c>
      <c r="R56" s="24">
        <f t="shared" si="2"/>
        <v>47</v>
      </c>
      <c r="S56" s="31">
        <f t="shared" si="3"/>
        <v>4</v>
      </c>
      <c r="T56" s="24">
        <f t="shared" si="4"/>
        <v>4</v>
      </c>
      <c r="U56" s="24">
        <f t="shared" si="5"/>
        <v>1</v>
      </c>
    </row>
    <row r="57" spans="1:21" s="32" customFormat="1" ht="36" customHeight="1">
      <c r="A57" s="48">
        <v>39</v>
      </c>
      <c r="B57" s="34" t="s">
        <v>102</v>
      </c>
      <c r="C57" s="26">
        <f>DATE(YEAR(D57),MONTH(D57),1)</f>
        <v>29768</v>
      </c>
      <c r="D57" s="52">
        <v>29778</v>
      </c>
      <c r="E57" s="26"/>
      <c r="F57" s="27" t="s">
        <v>33</v>
      </c>
      <c r="G57" s="28">
        <f>VLOOKUP(F57,MA!$D$4:$E$13,2,0)</f>
        <v>1.33</v>
      </c>
      <c r="H57" s="29">
        <v>15</v>
      </c>
      <c r="I57" s="29"/>
      <c r="J57" s="29"/>
      <c r="K57" s="29"/>
      <c r="L57" s="30">
        <f>IF(OR(AND(E57="Nam",YEAR(C57)&lt;1961),AND(E57="Nữ",YEAR(C57)&lt;1966)),55,IF(YEAR(C57)&lt;1978,VLOOKUP(C57,IF(E57="Nữ",'Tuổi nghỉ hưu 135'!$J$111:$N$254,'Tuổi nghỉ hưu 135'!$C$51:$G$254),2,0),IF(E57="Nữ",60,62)))</f>
        <v>62</v>
      </c>
      <c r="M57" s="26">
        <f>IF(L57=55,DATE(YEAR(C57)+L57,MONTH(C57),DAY(C57)),IF(YEAR(C57)&lt;1978,VLOOKUP(C57,IF(E57="Nữ",'Tuổi nghỉ hưu 135'!$J$111:$N$254,'Tuổi nghỉ hưu 135'!$C$51:$G$254),5,0),DATE(YEAR(C57)+IF(F57="Nữ",60,62),MONTH(C57)+1,DAY(C57))))</f>
        <v>52444</v>
      </c>
      <c r="N57" s="31" t="e">
        <f>IF(YEAR(M57)&lt;2025,0,DATEDIF(#REF!,M57,"Y"))</f>
        <v>#REF!</v>
      </c>
      <c r="O57" s="31" t="e">
        <f>IF(YEAR(M57)&lt;2025,0,DATEDIF(#REF!,M57,"YM"))</f>
        <v>#REF!</v>
      </c>
      <c r="P57" s="31" t="e">
        <f t="shared" si="0"/>
        <v>#REF!</v>
      </c>
      <c r="Q57" s="31" t="e">
        <f t="shared" si="1"/>
        <v>#REF!</v>
      </c>
      <c r="R57" s="24">
        <f t="shared" si="2"/>
        <v>180</v>
      </c>
      <c r="S57" s="31">
        <f t="shared" si="3"/>
        <v>15</v>
      </c>
      <c r="T57" s="24">
        <f t="shared" si="4"/>
        <v>15</v>
      </c>
      <c r="U57" s="24">
        <f t="shared" si="5"/>
        <v>2</v>
      </c>
    </row>
    <row r="58" spans="1:21" s="32" customFormat="1" ht="26.25" customHeight="1">
      <c r="A58" s="47">
        <v>11</v>
      </c>
      <c r="B58" s="25" t="s">
        <v>106</v>
      </c>
      <c r="C58" s="26"/>
      <c r="D58" s="52"/>
      <c r="E58" s="26"/>
      <c r="F58" s="27"/>
      <c r="G58" s="28"/>
      <c r="H58" s="29"/>
      <c r="I58" s="29"/>
      <c r="J58" s="29"/>
      <c r="K58" s="29"/>
      <c r="L58" s="30"/>
      <c r="M58" s="26"/>
      <c r="N58" s="31"/>
      <c r="O58" s="31"/>
      <c r="P58" s="31"/>
      <c r="Q58" s="31"/>
      <c r="R58" s="24"/>
      <c r="S58" s="31"/>
      <c r="T58" s="24"/>
      <c r="U58" s="24"/>
    </row>
    <row r="59" spans="1:21" s="32" customFormat="1" ht="36" customHeight="1">
      <c r="A59" s="48">
        <v>40</v>
      </c>
      <c r="B59" s="36" t="s">
        <v>114</v>
      </c>
      <c r="C59" s="26">
        <v>33909</v>
      </c>
      <c r="D59" s="55" t="s">
        <v>107</v>
      </c>
      <c r="E59" s="26" t="s">
        <v>13</v>
      </c>
      <c r="F59" s="27" t="s">
        <v>31</v>
      </c>
      <c r="G59" s="28">
        <f>VLOOKUP(F59,MA!$D$4:$E$13,2,0)</f>
        <v>1.33</v>
      </c>
      <c r="H59" s="29">
        <v>6</v>
      </c>
      <c r="I59" s="29">
        <v>2</v>
      </c>
      <c r="J59" s="29"/>
      <c r="K59" s="29"/>
      <c r="L59" s="30">
        <f>IF(OR(AND(E59="Nam",YEAR(C59)&lt;1961),AND(E59="Nữ",YEAR(C59)&lt;1966)),55,IF(YEAR(C59)&lt;1978,VLOOKUP(C59,IF(E59="Nữ",'Tuổi nghỉ hưu 135'!$J$111:$N$254,'Tuổi nghỉ hưu 135'!$C$51:$G$254),2,0),IF(E59="Nữ",60,62)))</f>
        <v>62</v>
      </c>
      <c r="M59" s="26">
        <f>IF(L59=55,DATE(YEAR(C59)+L59,MONTH(C59),DAY(C59)),IF(YEAR(C59)&lt;1978,VLOOKUP(C59,IF(E59="Nữ",'Tuổi nghỉ hưu 135'!$J$111:$N$254,'Tuổi nghỉ hưu 135'!$C$51:$G$254),5,0),DATE(YEAR(C59)+IF(F59="Nữ",60,62),MONTH(C59)+1,DAY(C59))))</f>
        <v>56584</v>
      </c>
      <c r="N59" s="31" t="e">
        <f>IF(YEAR(M59)&lt;2025,0,DATEDIF(#REF!,M59,"Y"))</f>
        <v>#REF!</v>
      </c>
      <c r="O59" s="31" t="e">
        <f>IF(YEAR(M59)&lt;2025,0,DATEDIF(#REF!,M59,"YM"))</f>
        <v>#REF!</v>
      </c>
      <c r="P59" s="31" t="e">
        <f t="shared" si="0"/>
        <v>#REF!</v>
      </c>
      <c r="Q59" s="31" t="e">
        <f t="shared" si="1"/>
        <v>#REF!</v>
      </c>
      <c r="R59" s="24">
        <f t="shared" si="2"/>
        <v>74</v>
      </c>
      <c r="S59" s="31">
        <f t="shared" si="3"/>
        <v>6.5</v>
      </c>
      <c r="T59" s="24">
        <f t="shared" si="4"/>
        <v>6</v>
      </c>
      <c r="U59" s="24">
        <f t="shared" si="5"/>
        <v>4</v>
      </c>
    </row>
    <row r="60" spans="1:21" s="32" customFormat="1" ht="42.75" customHeight="1">
      <c r="A60" s="48">
        <v>41</v>
      </c>
      <c r="B60" s="67" t="s">
        <v>108</v>
      </c>
      <c r="C60" s="26">
        <v>33910</v>
      </c>
      <c r="D60" s="63" t="s">
        <v>109</v>
      </c>
      <c r="E60" s="26" t="s">
        <v>6</v>
      </c>
      <c r="F60" s="27" t="s">
        <v>32</v>
      </c>
      <c r="G60" s="28">
        <v>2.4900000000000002</v>
      </c>
      <c r="H60" s="29">
        <v>7</v>
      </c>
      <c r="I60" s="29">
        <v>2</v>
      </c>
      <c r="J60" s="29" t="s">
        <v>82</v>
      </c>
      <c r="K60" s="29"/>
      <c r="L60" s="30">
        <f>IF(OR(AND(E60="Nam",YEAR(C60)&lt;1961),AND(E60="Nữ",YEAR(C60)&lt;1966)),55,IF(YEAR(C60)&lt;1978,VLOOKUP(C60,IF(E60="Nữ",'Tuổi nghỉ hưu 135'!$J$111:$N$254,'Tuổi nghỉ hưu 135'!$C$51:$G$254),2,0),IF(E60="Nữ",60,62)))</f>
        <v>60</v>
      </c>
      <c r="M60" s="26">
        <f>IF(L60=55,DATE(YEAR(C60)+L60,MONTH(C60),DAY(C60)),IF(YEAR(C60)&lt;1978,VLOOKUP(C60,IF(E60="Nữ",'Tuổi nghỉ hưu 135'!$J$111:$N$254,'Tuổi nghỉ hưu 135'!$C$51:$G$254),5,0),DATE(YEAR(C60)+IF(F60="Nữ",60,62),MONTH(C60)+1,DAY(C60))))</f>
        <v>56585</v>
      </c>
      <c r="N60" s="31" t="e">
        <f>IF(YEAR(M60)&lt;2025,0,DATEDIF(#REF!,M60,"Y"))</f>
        <v>#REF!</v>
      </c>
      <c r="O60" s="31" t="e">
        <f>IF(YEAR(M60)&lt;2025,0,DATEDIF(#REF!,M60,"YM"))</f>
        <v>#REF!</v>
      </c>
      <c r="P60" s="31" t="e">
        <f t="shared" si="0"/>
        <v>#REF!</v>
      </c>
      <c r="Q60" s="31" t="e">
        <f t="shared" si="1"/>
        <v>#REF!</v>
      </c>
      <c r="R60" s="24">
        <f t="shared" si="2"/>
        <v>86</v>
      </c>
      <c r="S60" s="31">
        <f t="shared" si="3"/>
        <v>7.5</v>
      </c>
      <c r="T60" s="24">
        <f t="shared" si="4"/>
        <v>7</v>
      </c>
      <c r="U60" s="24">
        <f t="shared" si="5"/>
        <v>4</v>
      </c>
    </row>
    <row r="61" spans="1:21" s="32" customFormat="1" ht="31.5" customHeight="1">
      <c r="A61" s="48">
        <v>42</v>
      </c>
      <c r="B61" s="36" t="s">
        <v>110</v>
      </c>
      <c r="C61" s="26">
        <v>33911</v>
      </c>
      <c r="D61" s="55" t="s">
        <v>111</v>
      </c>
      <c r="E61" s="26" t="s">
        <v>6</v>
      </c>
      <c r="F61" s="27" t="s">
        <v>26</v>
      </c>
      <c r="G61" s="28">
        <f>VLOOKUP(F61,MA!$D$4:$E$13,2,0)</f>
        <v>1.33</v>
      </c>
      <c r="H61" s="29">
        <v>8</v>
      </c>
      <c r="I61" s="29">
        <v>0</v>
      </c>
      <c r="J61" s="29"/>
      <c r="K61" s="29"/>
      <c r="L61" s="30">
        <f>IF(OR(AND(E61="Nam",YEAR(C61)&lt;1961),AND(E61="Nữ",YEAR(C61)&lt;1966)),55,IF(YEAR(C61)&lt;1978,VLOOKUP(C61,IF(E61="Nữ",'Tuổi nghỉ hưu 135'!$J$111:$N$254,'Tuổi nghỉ hưu 135'!$C$51:$G$254),2,0),IF(E61="Nữ",60,62)))</f>
        <v>60</v>
      </c>
      <c r="M61" s="26">
        <f>IF(L61=55,DATE(YEAR(C61)+L61,MONTH(C61),DAY(C61)),IF(YEAR(C61)&lt;1978,VLOOKUP(C61,IF(E61="Nữ",'Tuổi nghỉ hưu 135'!$J$111:$N$254,'Tuổi nghỉ hưu 135'!$C$51:$G$254),5,0),DATE(YEAR(C61)+IF(F61="Nữ",60,62),MONTH(C61)+1,DAY(C61))))</f>
        <v>56586</v>
      </c>
      <c r="N61" s="31" t="e">
        <f>IF(YEAR(M61)&lt;2025,0,DATEDIF(#REF!,M61,"Y"))</f>
        <v>#REF!</v>
      </c>
      <c r="O61" s="31" t="e">
        <f>IF(YEAR(M61)&lt;2025,0,DATEDIF(#REF!,M61,"YM"))</f>
        <v>#REF!</v>
      </c>
      <c r="P61" s="31" t="e">
        <f t="shared" si="0"/>
        <v>#REF!</v>
      </c>
      <c r="Q61" s="31" t="e">
        <f t="shared" si="1"/>
        <v>#REF!</v>
      </c>
      <c r="R61" s="24">
        <f t="shared" si="2"/>
        <v>96</v>
      </c>
      <c r="S61" s="31">
        <f t="shared" si="3"/>
        <v>8</v>
      </c>
      <c r="T61" s="24">
        <f t="shared" si="4"/>
        <v>8</v>
      </c>
      <c r="U61" s="24">
        <f t="shared" si="5"/>
        <v>2</v>
      </c>
    </row>
    <row r="62" spans="1:21" s="32" customFormat="1" ht="30" customHeight="1">
      <c r="A62" s="80" t="s">
        <v>113</v>
      </c>
      <c r="B62" s="81"/>
      <c r="C62" s="22"/>
      <c r="D62" s="56"/>
      <c r="E62" s="22"/>
      <c r="F62" s="41"/>
      <c r="G62" s="42"/>
      <c r="H62" s="43"/>
      <c r="I62" s="43"/>
      <c r="J62" s="43"/>
      <c r="K62" s="43"/>
      <c r="L62" s="30"/>
      <c r="M62" s="26"/>
      <c r="N62" s="31"/>
      <c r="O62" s="31"/>
      <c r="P62" s="31"/>
      <c r="Q62" s="31"/>
      <c r="R62" s="24"/>
      <c r="S62" s="31"/>
      <c r="T62" s="24"/>
      <c r="U62" s="24"/>
    </row>
  </sheetData>
  <mergeCells count="26">
    <mergeCell ref="A62:B62"/>
    <mergeCell ref="T5:U5"/>
    <mergeCell ref="L6:L7"/>
    <mergeCell ref="M6:M7"/>
    <mergeCell ref="N6:Q6"/>
    <mergeCell ref="R6:R7"/>
    <mergeCell ref="L5:Q5"/>
    <mergeCell ref="T6:T7"/>
    <mergeCell ref="U6:U7"/>
    <mergeCell ref="S6:S7"/>
    <mergeCell ref="G5:G7"/>
    <mergeCell ref="F5:F7"/>
    <mergeCell ref="H5:I6"/>
    <mergeCell ref="J5:J7"/>
    <mergeCell ref="K5:K7"/>
    <mergeCell ref="R5:S5"/>
    <mergeCell ref="A5:A7"/>
    <mergeCell ref="B5:B7"/>
    <mergeCell ref="C5:C7"/>
    <mergeCell ref="D5:D7"/>
    <mergeCell ref="E5:E7"/>
    <mergeCell ref="A1:B1"/>
    <mergeCell ref="A2:B2"/>
    <mergeCell ref="F1:H1"/>
    <mergeCell ref="F2:H2"/>
    <mergeCell ref="A3:K3"/>
  </mergeCells>
  <pageMargins left="0.25" right="0" top="0" bottom="0" header="0" footer="0"/>
  <pageSetup paperSize="9" scale="11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MA!$D$4:$D$13</xm:f>
          </x14:formula1>
          <xm:sqref>F9:F62</xm:sqref>
        </x14:dataValidation>
        <x14:dataValidation type="list" allowBlank="1" showInputMessage="1" showErrorMessage="1">
          <x14:formula1>
            <xm:f>MA!$A$3:$A$4</xm:f>
          </x14:formula1>
          <xm:sqref>E9:E62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G30" sqref="G30"/>
    </sheetView>
  </sheetViews>
  <sheetFormatPr defaultRowHeight="11.25"/>
  <cols>
    <col min="4" max="4" width="62.5" customWidth="1"/>
  </cols>
  <sheetData>
    <row r="2" spans="1:5" ht="18" thickBot="1">
      <c r="A2" s="9" t="s">
        <v>5</v>
      </c>
    </row>
    <row r="3" spans="1:5" ht="59.25" customHeight="1">
      <c r="A3" s="10" t="s">
        <v>13</v>
      </c>
      <c r="D3" s="17" t="s">
        <v>23</v>
      </c>
      <c r="E3" s="14" t="s">
        <v>24</v>
      </c>
    </row>
    <row r="4" spans="1:5" ht="18" thickBot="1">
      <c r="A4" s="9" t="s">
        <v>6</v>
      </c>
      <c r="D4" s="15" t="s">
        <v>25</v>
      </c>
      <c r="E4" s="16">
        <v>1.33</v>
      </c>
    </row>
    <row r="5" spans="1:5" ht="12.75" thickBot="1">
      <c r="A5" s="7"/>
      <c r="D5" s="15" t="s">
        <v>26</v>
      </c>
      <c r="E5" s="16">
        <v>1.33</v>
      </c>
    </row>
    <row r="6" spans="1:5" ht="12.75" thickBot="1">
      <c r="A6" s="7"/>
      <c r="D6" s="15" t="s">
        <v>27</v>
      </c>
      <c r="E6" s="16">
        <v>1.33</v>
      </c>
    </row>
    <row r="7" spans="1:5" ht="12.75" thickBot="1">
      <c r="A7" s="7" t="s">
        <v>17</v>
      </c>
      <c r="D7" s="15" t="s">
        <v>28</v>
      </c>
      <c r="E7" s="16">
        <v>1.33</v>
      </c>
    </row>
    <row r="8" spans="1:5" ht="12.75" thickBot="1">
      <c r="A8" s="7" t="s">
        <v>18</v>
      </c>
      <c r="D8" s="15" t="s">
        <v>29</v>
      </c>
      <c r="E8" s="16">
        <v>1.33</v>
      </c>
    </row>
    <row r="9" spans="1:5" ht="12.75" thickBot="1">
      <c r="D9" s="15" t="s">
        <v>30</v>
      </c>
      <c r="E9" s="16">
        <v>1.33</v>
      </c>
    </row>
    <row r="10" spans="1:5" ht="12.75" thickBot="1">
      <c r="D10" s="15" t="s">
        <v>31</v>
      </c>
      <c r="E10" s="16">
        <v>1.33</v>
      </c>
    </row>
    <row r="11" spans="1:5" ht="12.75" thickBot="1">
      <c r="D11" s="15" t="s">
        <v>32</v>
      </c>
      <c r="E11" s="16">
        <v>1.33</v>
      </c>
    </row>
    <row r="12" spans="1:5" ht="12.75" thickBot="1">
      <c r="D12" s="15" t="s">
        <v>33</v>
      </c>
      <c r="E12" s="16">
        <v>1.33</v>
      </c>
    </row>
    <row r="13" spans="1:5" ht="24.75" thickBot="1">
      <c r="D13" s="15" t="s">
        <v>34</v>
      </c>
      <c r="E13" s="16">
        <v>1.33</v>
      </c>
    </row>
  </sheetData>
  <dataValidations count="1">
    <dataValidation type="list" allowBlank="1" showInputMessage="1" showErrorMessage="1" sqref="A2:A4">
      <formula1>$AJ$5:$AJ$7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54"/>
  <sheetViews>
    <sheetView topLeftCell="A22" workbookViewId="0">
      <selection activeCell="B51" sqref="B51"/>
    </sheetView>
  </sheetViews>
  <sheetFormatPr defaultRowHeight="11.25"/>
  <cols>
    <col min="1" max="1" width="12.5" bestFit="1" customWidth="1"/>
    <col min="2" max="5" width="16.6640625" bestFit="1" customWidth="1"/>
    <col min="6" max="6" width="12.5" bestFit="1" customWidth="1"/>
    <col min="7" max="7" width="15.1640625" customWidth="1"/>
    <col min="8" max="9" width="16.6640625" bestFit="1" customWidth="1"/>
    <col min="10" max="10" width="15.83203125" customWidth="1"/>
    <col min="11" max="11" width="16.83203125" customWidth="1"/>
    <col min="14" max="14" width="18.1640625" customWidth="1"/>
  </cols>
  <sheetData>
    <row r="4" spans="1:5" ht="31.5">
      <c r="A4" s="2" t="s">
        <v>11</v>
      </c>
      <c r="B4" s="2" t="s">
        <v>12</v>
      </c>
      <c r="C4" s="2" t="s">
        <v>12</v>
      </c>
      <c r="D4" s="2" t="s">
        <v>12</v>
      </c>
      <c r="E4" s="2" t="s">
        <v>12</v>
      </c>
    </row>
    <row r="5" spans="1:5" s="4" customFormat="1" ht="15.75">
      <c r="A5" s="2"/>
      <c r="B5" s="2" t="s">
        <v>13</v>
      </c>
      <c r="C5" s="2" t="s">
        <v>6</v>
      </c>
      <c r="D5" s="2" t="s">
        <v>13</v>
      </c>
      <c r="E5" s="2" t="s">
        <v>6</v>
      </c>
    </row>
    <row r="6" spans="1:5" ht="15.75">
      <c r="A6" s="3">
        <v>2021</v>
      </c>
      <c r="B6" s="3">
        <v>60.03</v>
      </c>
      <c r="C6" s="5">
        <v>55.04</v>
      </c>
      <c r="D6" s="3">
        <v>60.03</v>
      </c>
      <c r="E6" s="5">
        <v>55.04</v>
      </c>
    </row>
    <row r="7" spans="1:5" ht="15.75">
      <c r="A7" s="3">
        <v>2022</v>
      </c>
      <c r="B7" s="3">
        <v>60.06</v>
      </c>
      <c r="C7" s="5">
        <v>55.08</v>
      </c>
      <c r="D7" s="3">
        <v>60.06</v>
      </c>
      <c r="E7" s="5">
        <v>55.08</v>
      </c>
    </row>
    <row r="8" spans="1:5" ht="15.75">
      <c r="A8" s="3">
        <v>2023</v>
      </c>
      <c r="B8" s="3">
        <v>60.09</v>
      </c>
      <c r="C8" s="5">
        <v>56</v>
      </c>
      <c r="D8" s="3">
        <v>60.09</v>
      </c>
      <c r="E8" s="5">
        <v>56</v>
      </c>
    </row>
    <row r="9" spans="1:5" ht="15.75">
      <c r="A9" s="3">
        <v>2024</v>
      </c>
      <c r="B9" s="3">
        <v>61</v>
      </c>
      <c r="C9" s="5">
        <v>56.04</v>
      </c>
      <c r="D9" s="3">
        <v>61</v>
      </c>
      <c r="E9" s="5">
        <v>56.04</v>
      </c>
    </row>
    <row r="10" spans="1:5" ht="15.75">
      <c r="A10" s="3">
        <v>2025</v>
      </c>
      <c r="B10" s="3">
        <v>61.03</v>
      </c>
      <c r="C10" s="5">
        <v>56.08</v>
      </c>
      <c r="D10" s="3">
        <v>61.03</v>
      </c>
      <c r="E10" s="5">
        <v>56.08</v>
      </c>
    </row>
    <row r="11" spans="1:5" ht="15.75">
      <c r="A11" s="3">
        <v>2026</v>
      </c>
      <c r="B11" s="3">
        <v>61.06</v>
      </c>
      <c r="C11" s="5">
        <v>57</v>
      </c>
      <c r="D11" s="3">
        <v>61.06</v>
      </c>
      <c r="E11" s="5">
        <v>57</v>
      </c>
    </row>
    <row r="12" spans="1:5" ht="15.75">
      <c r="A12" s="3">
        <v>2027</v>
      </c>
      <c r="B12" s="3">
        <v>61.09</v>
      </c>
      <c r="C12" s="5">
        <v>57.04</v>
      </c>
      <c r="D12" s="3">
        <v>61.09</v>
      </c>
      <c r="E12" s="5">
        <v>57.04</v>
      </c>
    </row>
    <row r="13" spans="1:5" ht="15.75">
      <c r="A13" s="3">
        <v>2028</v>
      </c>
      <c r="B13" s="3">
        <v>62</v>
      </c>
      <c r="C13" s="5">
        <v>57.08</v>
      </c>
      <c r="D13" s="3">
        <v>62</v>
      </c>
      <c r="E13" s="5">
        <v>57.08</v>
      </c>
    </row>
    <row r="14" spans="1:5" ht="15.75">
      <c r="A14" s="3">
        <v>2029</v>
      </c>
      <c r="B14" s="3">
        <v>62</v>
      </c>
      <c r="C14" s="5">
        <v>58</v>
      </c>
      <c r="D14" s="3">
        <v>62</v>
      </c>
      <c r="E14" s="5">
        <v>58</v>
      </c>
    </row>
    <row r="15" spans="1:5" ht="15.75">
      <c r="A15" s="3">
        <v>2030</v>
      </c>
      <c r="B15" s="3">
        <v>62</v>
      </c>
      <c r="C15" s="5">
        <v>58.04</v>
      </c>
      <c r="D15" s="3">
        <v>62</v>
      </c>
      <c r="E15" s="5">
        <v>58.04</v>
      </c>
    </row>
    <row r="16" spans="1:5" ht="15.75">
      <c r="A16" s="3">
        <v>2031</v>
      </c>
      <c r="B16" s="3">
        <v>62</v>
      </c>
      <c r="C16" s="5">
        <v>58.08</v>
      </c>
      <c r="D16" s="3">
        <v>62</v>
      </c>
      <c r="E16" s="5">
        <v>58.08</v>
      </c>
    </row>
    <row r="17" spans="1:5" ht="15.75">
      <c r="A17" s="3">
        <v>2032</v>
      </c>
      <c r="B17" s="3">
        <v>62</v>
      </c>
      <c r="C17" s="5">
        <v>59</v>
      </c>
      <c r="D17" s="3">
        <v>62</v>
      </c>
      <c r="E17" s="5">
        <v>59</v>
      </c>
    </row>
    <row r="18" spans="1:5" ht="15.75">
      <c r="A18" s="3">
        <v>2033</v>
      </c>
      <c r="B18" s="3">
        <v>62</v>
      </c>
      <c r="C18" s="5">
        <v>59.04</v>
      </c>
      <c r="D18" s="3">
        <v>62</v>
      </c>
      <c r="E18" s="5">
        <v>59.04</v>
      </c>
    </row>
    <row r="19" spans="1:5" ht="15.75">
      <c r="A19" s="3">
        <v>2034</v>
      </c>
      <c r="B19" s="3">
        <v>62</v>
      </c>
      <c r="C19" s="5">
        <v>59.08</v>
      </c>
      <c r="D19" s="3">
        <v>62</v>
      </c>
      <c r="E19" s="5">
        <v>59.08</v>
      </c>
    </row>
    <row r="20" spans="1:5" ht="15.75">
      <c r="A20" s="3">
        <v>2035</v>
      </c>
      <c r="B20" s="3">
        <v>62</v>
      </c>
      <c r="C20" s="3">
        <v>60</v>
      </c>
      <c r="D20" s="3">
        <v>62</v>
      </c>
      <c r="E20" s="3">
        <v>60</v>
      </c>
    </row>
    <row r="21" spans="1:5" ht="15.75">
      <c r="A21" s="3">
        <v>2036</v>
      </c>
      <c r="B21" s="3">
        <v>62</v>
      </c>
      <c r="C21" s="3">
        <v>60</v>
      </c>
      <c r="D21" s="3">
        <v>62</v>
      </c>
      <c r="E21" s="3">
        <v>60</v>
      </c>
    </row>
    <row r="22" spans="1:5" ht="15.75">
      <c r="A22" s="3">
        <v>2037</v>
      </c>
      <c r="B22" s="3">
        <v>62</v>
      </c>
      <c r="C22" s="3">
        <v>60</v>
      </c>
      <c r="D22" s="3">
        <v>62</v>
      </c>
      <c r="E22" s="3">
        <v>60</v>
      </c>
    </row>
    <row r="23" spans="1:5" ht="15.75">
      <c r="A23" s="3">
        <v>2038</v>
      </c>
      <c r="B23" s="3">
        <v>62</v>
      </c>
      <c r="C23" s="3">
        <v>60</v>
      </c>
      <c r="D23" s="3">
        <v>62</v>
      </c>
      <c r="E23" s="3">
        <v>60</v>
      </c>
    </row>
    <row r="24" spans="1:5" ht="15.75">
      <c r="A24" s="3">
        <v>2039</v>
      </c>
      <c r="B24" s="3">
        <v>62</v>
      </c>
      <c r="C24" s="3">
        <v>60</v>
      </c>
      <c r="D24" s="3">
        <v>62</v>
      </c>
      <c r="E24" s="3">
        <v>60</v>
      </c>
    </row>
    <row r="25" spans="1:5" ht="15.75">
      <c r="A25" s="3">
        <v>2040</v>
      </c>
      <c r="B25" s="3">
        <v>62</v>
      </c>
      <c r="C25" s="3">
        <v>60</v>
      </c>
      <c r="D25" s="3">
        <v>62</v>
      </c>
      <c r="E25" s="3">
        <v>60</v>
      </c>
    </row>
    <row r="26" spans="1:5" ht="15.75">
      <c r="A26" s="3">
        <v>2041</v>
      </c>
      <c r="B26" s="3">
        <v>62</v>
      </c>
      <c r="C26" s="3">
        <v>60</v>
      </c>
      <c r="D26" s="3">
        <v>62</v>
      </c>
      <c r="E26" s="3">
        <v>60</v>
      </c>
    </row>
    <row r="27" spans="1:5" ht="15.75">
      <c r="A27" s="3">
        <v>2042</v>
      </c>
      <c r="B27" s="3">
        <v>62</v>
      </c>
      <c r="C27" s="3">
        <v>60</v>
      </c>
      <c r="D27" s="3">
        <v>62</v>
      </c>
      <c r="E27" s="3">
        <v>60</v>
      </c>
    </row>
    <row r="28" spans="1:5" ht="15.75">
      <c r="A28" s="3">
        <v>2043</v>
      </c>
      <c r="B28" s="3">
        <v>62</v>
      </c>
      <c r="C28" s="3">
        <v>60</v>
      </c>
      <c r="D28" s="3">
        <v>62</v>
      </c>
      <c r="E28" s="3">
        <v>60</v>
      </c>
    </row>
    <row r="29" spans="1:5" ht="15.75">
      <c r="A29" s="3">
        <v>2044</v>
      </c>
      <c r="B29" s="3">
        <v>62</v>
      </c>
      <c r="C29" s="3">
        <v>60</v>
      </c>
      <c r="D29" s="3">
        <v>62</v>
      </c>
      <c r="E29" s="3">
        <v>60</v>
      </c>
    </row>
    <row r="30" spans="1:5" ht="15.75">
      <c r="A30" s="3">
        <v>2045</v>
      </c>
      <c r="B30" s="3">
        <v>62</v>
      </c>
      <c r="C30" s="3">
        <v>60</v>
      </c>
      <c r="D30" s="3">
        <v>62</v>
      </c>
      <c r="E30" s="3">
        <v>60</v>
      </c>
    </row>
    <row r="31" spans="1:5" ht="15.75">
      <c r="A31" s="3">
        <v>2046</v>
      </c>
      <c r="B31" s="3">
        <v>62</v>
      </c>
      <c r="C31" s="3">
        <v>60</v>
      </c>
      <c r="D31" s="3">
        <v>62</v>
      </c>
      <c r="E31" s="3">
        <v>60</v>
      </c>
    </row>
    <row r="32" spans="1:5" ht="15.75">
      <c r="A32" s="3">
        <v>2047</v>
      </c>
      <c r="B32" s="3">
        <v>62</v>
      </c>
      <c r="C32" s="3">
        <v>60</v>
      </c>
      <c r="D32" s="3">
        <v>62</v>
      </c>
      <c r="E32" s="3">
        <v>60</v>
      </c>
    </row>
    <row r="33" spans="1:14" ht="15.75">
      <c r="A33" s="3">
        <v>2048</v>
      </c>
      <c r="B33" s="3">
        <v>62</v>
      </c>
      <c r="C33" s="3">
        <v>60</v>
      </c>
      <c r="D33" s="3">
        <v>62</v>
      </c>
      <c r="E33" s="3">
        <v>60</v>
      </c>
    </row>
    <row r="34" spans="1:14" ht="15.75">
      <c r="A34" s="3">
        <v>2049</v>
      </c>
      <c r="B34" s="3">
        <v>62</v>
      </c>
      <c r="C34" s="3">
        <v>60</v>
      </c>
      <c r="D34" s="3">
        <v>62</v>
      </c>
      <c r="E34" s="3">
        <v>60</v>
      </c>
    </row>
    <row r="35" spans="1:14" ht="15.75">
      <c r="A35" s="3">
        <v>2050</v>
      </c>
      <c r="B35" s="3">
        <v>62</v>
      </c>
      <c r="C35" s="3">
        <v>60</v>
      </c>
      <c r="D35" s="3">
        <v>62</v>
      </c>
      <c r="E35" s="3">
        <v>60</v>
      </c>
    </row>
    <row r="36" spans="1:14" ht="15.75">
      <c r="A36" s="3">
        <v>2051</v>
      </c>
      <c r="B36" s="3">
        <v>62</v>
      </c>
      <c r="C36" s="3">
        <v>60</v>
      </c>
      <c r="D36" s="3">
        <v>62</v>
      </c>
      <c r="E36" s="3">
        <v>60</v>
      </c>
    </row>
    <row r="37" spans="1:14" ht="15.75">
      <c r="A37" s="3">
        <v>2052</v>
      </c>
      <c r="B37" s="3">
        <v>62</v>
      </c>
      <c r="C37" s="3">
        <v>60</v>
      </c>
      <c r="D37" s="3">
        <v>62</v>
      </c>
      <c r="E37" s="3">
        <v>60</v>
      </c>
    </row>
    <row r="38" spans="1:14" ht="15.75">
      <c r="A38" s="3">
        <v>2053</v>
      </c>
      <c r="B38" s="3">
        <v>62</v>
      </c>
      <c r="C38" s="3">
        <v>60</v>
      </c>
      <c r="D38" s="3">
        <v>62</v>
      </c>
      <c r="E38" s="3">
        <v>60</v>
      </c>
    </row>
    <row r="39" spans="1:14" ht="15.75">
      <c r="A39" s="3">
        <v>2054</v>
      </c>
      <c r="B39" s="3">
        <v>62</v>
      </c>
      <c r="C39" s="3">
        <v>60</v>
      </c>
      <c r="D39" s="3">
        <v>62</v>
      </c>
      <c r="E39" s="3">
        <v>60</v>
      </c>
    </row>
    <row r="40" spans="1:14" ht="15.75">
      <c r="A40" s="3">
        <v>2055</v>
      </c>
      <c r="B40" s="3">
        <v>62</v>
      </c>
      <c r="C40" s="3">
        <v>60</v>
      </c>
      <c r="D40" s="3">
        <v>62</v>
      </c>
      <c r="E40" s="3">
        <v>60</v>
      </c>
    </row>
    <row r="41" spans="1:14" ht="15.75">
      <c r="A41" s="3">
        <v>2056</v>
      </c>
      <c r="B41" s="3">
        <v>62</v>
      </c>
      <c r="C41" s="3">
        <v>60</v>
      </c>
      <c r="D41" s="3">
        <v>62</v>
      </c>
      <c r="E41" s="3">
        <v>60</v>
      </c>
    </row>
    <row r="42" spans="1:14" ht="15.75">
      <c r="A42" s="3">
        <v>2057</v>
      </c>
      <c r="B42" s="3">
        <v>62</v>
      </c>
      <c r="C42" s="3">
        <v>60</v>
      </c>
      <c r="D42" s="3">
        <v>62</v>
      </c>
      <c r="E42" s="3">
        <v>60</v>
      </c>
    </row>
    <row r="43" spans="1:14" ht="15.75">
      <c r="A43" s="3">
        <v>2058</v>
      </c>
      <c r="B43" s="3">
        <v>62</v>
      </c>
      <c r="C43" s="3">
        <v>60</v>
      </c>
      <c r="D43" s="3">
        <v>62</v>
      </c>
      <c r="E43" s="3">
        <v>60</v>
      </c>
    </row>
    <row r="44" spans="1:14" ht="15.75">
      <c r="A44" s="3">
        <v>2059</v>
      </c>
      <c r="B44" s="3">
        <v>62</v>
      </c>
      <c r="C44" s="3">
        <v>60</v>
      </c>
      <c r="D44" s="3">
        <v>62</v>
      </c>
      <c r="E44" s="3">
        <v>60</v>
      </c>
    </row>
    <row r="45" spans="1:14" ht="15.75">
      <c r="A45" s="3">
        <v>2060</v>
      </c>
      <c r="B45" s="3">
        <v>62</v>
      </c>
      <c r="C45" s="3">
        <v>60</v>
      </c>
      <c r="D45" s="3">
        <v>62</v>
      </c>
      <c r="E45" s="3">
        <v>60</v>
      </c>
    </row>
    <row r="48" spans="1:14" ht="15.75">
      <c r="A48" s="86" t="s">
        <v>14</v>
      </c>
      <c r="B48" s="87"/>
      <c r="C48" s="88"/>
      <c r="D48" s="2" t="s">
        <v>12</v>
      </c>
      <c r="E48" s="86" t="s">
        <v>15</v>
      </c>
      <c r="F48" s="87"/>
      <c r="G48" s="88"/>
      <c r="H48" s="86" t="s">
        <v>14</v>
      </c>
      <c r="I48" s="87"/>
      <c r="J48" s="88"/>
      <c r="K48" s="2" t="s">
        <v>12</v>
      </c>
      <c r="L48" s="86" t="s">
        <v>15</v>
      </c>
      <c r="M48" s="87"/>
      <c r="N48" s="88"/>
    </row>
    <row r="49" spans="1:14" ht="15.75">
      <c r="A49" s="2" t="s">
        <v>13</v>
      </c>
      <c r="B49" s="2" t="s">
        <v>13</v>
      </c>
      <c r="C49" s="2" t="s">
        <v>13</v>
      </c>
      <c r="D49" s="2" t="s">
        <v>13</v>
      </c>
      <c r="E49" s="2" t="s">
        <v>13</v>
      </c>
      <c r="F49" s="2" t="s">
        <v>13</v>
      </c>
      <c r="G49" s="2"/>
      <c r="H49" s="2" t="s">
        <v>6</v>
      </c>
      <c r="I49" s="2" t="s">
        <v>6</v>
      </c>
      <c r="J49" s="2"/>
      <c r="K49" s="2" t="s">
        <v>6</v>
      </c>
      <c r="L49" s="2" t="s">
        <v>6</v>
      </c>
      <c r="M49" s="2" t="s">
        <v>6</v>
      </c>
      <c r="N49" s="1"/>
    </row>
    <row r="50" spans="1:14" ht="15.75">
      <c r="A50" s="3" t="s">
        <v>4</v>
      </c>
      <c r="B50" s="3" t="s">
        <v>3</v>
      </c>
      <c r="C50" s="3"/>
      <c r="D50" s="3"/>
      <c r="E50" s="3" t="s">
        <v>4</v>
      </c>
      <c r="F50" s="3" t="s">
        <v>3</v>
      </c>
      <c r="G50" s="3"/>
      <c r="H50" s="3" t="s">
        <v>4</v>
      </c>
      <c r="I50" s="3" t="s">
        <v>3</v>
      </c>
      <c r="J50" s="3"/>
      <c r="K50" s="3"/>
      <c r="L50" s="3" t="s">
        <v>4</v>
      </c>
      <c r="M50" s="3" t="s">
        <v>3</v>
      </c>
      <c r="N50" s="1"/>
    </row>
    <row r="51" spans="1:14" ht="15.75">
      <c r="A51" s="3">
        <v>1</v>
      </c>
      <c r="B51" s="3">
        <v>1961</v>
      </c>
      <c r="C51" s="6">
        <f>DATE(B51,A51,1)</f>
        <v>22282</v>
      </c>
      <c r="D51" s="3">
        <v>60.03</v>
      </c>
      <c r="E51" s="3">
        <v>5</v>
      </c>
      <c r="F51" s="3">
        <v>2021</v>
      </c>
      <c r="G51" s="6">
        <f>DATE(F51,E51,1)</f>
        <v>44317</v>
      </c>
      <c r="H51" s="89" t="s">
        <v>16</v>
      </c>
      <c r="I51" s="90"/>
      <c r="J51" s="90"/>
      <c r="K51" s="90"/>
      <c r="L51" s="90"/>
      <c r="M51" s="90"/>
      <c r="N51" s="91"/>
    </row>
    <row r="52" spans="1:14" ht="15.75">
      <c r="A52" s="3">
        <v>2</v>
      </c>
      <c r="B52" s="3">
        <v>1961</v>
      </c>
      <c r="C52" s="6">
        <f t="shared" ref="C52:C115" si="0">DATE(B52,A52,1)</f>
        <v>22313</v>
      </c>
      <c r="D52" s="3">
        <v>60.03</v>
      </c>
      <c r="E52" s="3">
        <v>6</v>
      </c>
      <c r="F52" s="3">
        <v>2021</v>
      </c>
      <c r="G52" s="6">
        <f t="shared" ref="G52:G115" si="1">DATE(F52,E52,1)</f>
        <v>44348</v>
      </c>
      <c r="H52" s="92"/>
      <c r="I52" s="93"/>
      <c r="J52" s="93"/>
      <c r="K52" s="93"/>
      <c r="L52" s="93"/>
      <c r="M52" s="93"/>
      <c r="N52" s="94"/>
    </row>
    <row r="53" spans="1:14" ht="15.75">
      <c r="A53" s="3">
        <v>3</v>
      </c>
      <c r="B53" s="3">
        <v>1961</v>
      </c>
      <c r="C53" s="6">
        <f t="shared" si="0"/>
        <v>22341</v>
      </c>
      <c r="D53" s="3">
        <v>60.03</v>
      </c>
      <c r="E53" s="3">
        <v>7</v>
      </c>
      <c r="F53" s="3">
        <v>2021</v>
      </c>
      <c r="G53" s="6">
        <f t="shared" si="1"/>
        <v>44378</v>
      </c>
      <c r="H53" s="92"/>
      <c r="I53" s="93"/>
      <c r="J53" s="93"/>
      <c r="K53" s="93"/>
      <c r="L53" s="93"/>
      <c r="M53" s="93"/>
      <c r="N53" s="94"/>
    </row>
    <row r="54" spans="1:14" ht="15.75">
      <c r="A54" s="3">
        <v>4</v>
      </c>
      <c r="B54" s="3">
        <v>1961</v>
      </c>
      <c r="C54" s="6">
        <f t="shared" si="0"/>
        <v>22372</v>
      </c>
      <c r="D54" s="3">
        <v>60.03</v>
      </c>
      <c r="E54" s="3">
        <v>8</v>
      </c>
      <c r="F54" s="3">
        <v>2021</v>
      </c>
      <c r="G54" s="6">
        <f t="shared" si="1"/>
        <v>44409</v>
      </c>
      <c r="H54" s="92"/>
      <c r="I54" s="93"/>
      <c r="J54" s="93"/>
      <c r="K54" s="93"/>
      <c r="L54" s="93"/>
      <c r="M54" s="93"/>
      <c r="N54" s="94"/>
    </row>
    <row r="55" spans="1:14" ht="15.75">
      <c r="A55" s="3">
        <v>5</v>
      </c>
      <c r="B55" s="3">
        <v>1961</v>
      </c>
      <c r="C55" s="6">
        <f t="shared" si="0"/>
        <v>22402</v>
      </c>
      <c r="D55" s="3">
        <v>60.03</v>
      </c>
      <c r="E55" s="3">
        <v>9</v>
      </c>
      <c r="F55" s="3">
        <v>2021</v>
      </c>
      <c r="G55" s="6">
        <f t="shared" si="1"/>
        <v>44440</v>
      </c>
      <c r="H55" s="92"/>
      <c r="I55" s="93"/>
      <c r="J55" s="93"/>
      <c r="K55" s="93"/>
      <c r="L55" s="93"/>
      <c r="M55" s="93"/>
      <c r="N55" s="94"/>
    </row>
    <row r="56" spans="1:14" ht="15.75">
      <c r="A56" s="3">
        <v>6</v>
      </c>
      <c r="B56" s="3">
        <v>1961</v>
      </c>
      <c r="C56" s="6">
        <f t="shared" si="0"/>
        <v>22433</v>
      </c>
      <c r="D56" s="3">
        <v>60.03</v>
      </c>
      <c r="E56" s="3">
        <v>10</v>
      </c>
      <c r="F56" s="3">
        <v>2021</v>
      </c>
      <c r="G56" s="6">
        <f t="shared" si="1"/>
        <v>44470</v>
      </c>
      <c r="H56" s="92"/>
      <c r="I56" s="93"/>
      <c r="J56" s="93"/>
      <c r="K56" s="93"/>
      <c r="L56" s="93"/>
      <c r="M56" s="93"/>
      <c r="N56" s="94"/>
    </row>
    <row r="57" spans="1:14" ht="15.75">
      <c r="A57" s="3">
        <v>7</v>
      </c>
      <c r="B57" s="3">
        <v>1961</v>
      </c>
      <c r="C57" s="6">
        <f t="shared" si="0"/>
        <v>22463</v>
      </c>
      <c r="D57" s="3">
        <v>60.03</v>
      </c>
      <c r="E57" s="3">
        <v>11</v>
      </c>
      <c r="F57" s="3">
        <v>2021</v>
      </c>
      <c r="G57" s="6">
        <f t="shared" si="1"/>
        <v>44501</v>
      </c>
      <c r="H57" s="92"/>
      <c r="I57" s="93"/>
      <c r="J57" s="93"/>
      <c r="K57" s="93"/>
      <c r="L57" s="93"/>
      <c r="M57" s="93"/>
      <c r="N57" s="94"/>
    </row>
    <row r="58" spans="1:14" ht="15.75">
      <c r="A58" s="3">
        <v>8</v>
      </c>
      <c r="B58" s="3">
        <v>1961</v>
      </c>
      <c r="C58" s="6">
        <f t="shared" si="0"/>
        <v>22494</v>
      </c>
      <c r="D58" s="3">
        <v>60.03</v>
      </c>
      <c r="E58" s="3">
        <v>12</v>
      </c>
      <c r="F58" s="3">
        <v>2021</v>
      </c>
      <c r="G58" s="6">
        <f t="shared" si="1"/>
        <v>44531</v>
      </c>
      <c r="H58" s="92"/>
      <c r="I58" s="93"/>
      <c r="J58" s="93"/>
      <c r="K58" s="93"/>
      <c r="L58" s="93"/>
      <c r="M58" s="93"/>
      <c r="N58" s="94"/>
    </row>
    <row r="59" spans="1:14" ht="15.75">
      <c r="A59" s="3">
        <v>9</v>
      </c>
      <c r="B59" s="3">
        <v>1961</v>
      </c>
      <c r="C59" s="6">
        <f t="shared" si="0"/>
        <v>22525</v>
      </c>
      <c r="D59" s="3">
        <v>60.03</v>
      </c>
      <c r="E59" s="2">
        <v>1</v>
      </c>
      <c r="F59" s="3">
        <v>2022</v>
      </c>
      <c r="G59" s="6">
        <f t="shared" si="1"/>
        <v>44562</v>
      </c>
      <c r="H59" s="92"/>
      <c r="I59" s="93"/>
      <c r="J59" s="93"/>
      <c r="K59" s="93"/>
      <c r="L59" s="93"/>
      <c r="M59" s="93"/>
      <c r="N59" s="94"/>
    </row>
    <row r="60" spans="1:14" ht="15.75">
      <c r="A60" s="3">
        <v>10</v>
      </c>
      <c r="B60" s="3">
        <v>1961</v>
      </c>
      <c r="C60" s="6">
        <f t="shared" si="0"/>
        <v>22555</v>
      </c>
      <c r="D60" s="3">
        <v>60.06</v>
      </c>
      <c r="E60" s="3">
        <v>5</v>
      </c>
      <c r="F60" s="3">
        <v>2022</v>
      </c>
      <c r="G60" s="6">
        <f t="shared" si="1"/>
        <v>44682</v>
      </c>
      <c r="H60" s="92"/>
      <c r="I60" s="93"/>
      <c r="J60" s="93"/>
      <c r="K60" s="93"/>
      <c r="L60" s="93"/>
      <c r="M60" s="93"/>
      <c r="N60" s="94"/>
    </row>
    <row r="61" spans="1:14" ht="15.75">
      <c r="A61" s="3">
        <v>11</v>
      </c>
      <c r="B61" s="3">
        <v>1961</v>
      </c>
      <c r="C61" s="6">
        <f t="shared" si="0"/>
        <v>22586</v>
      </c>
      <c r="D61" s="3">
        <v>60.06</v>
      </c>
      <c r="E61" s="3">
        <v>6</v>
      </c>
      <c r="F61" s="3">
        <v>2022</v>
      </c>
      <c r="G61" s="6">
        <f t="shared" si="1"/>
        <v>44713</v>
      </c>
      <c r="H61" s="92"/>
      <c r="I61" s="93"/>
      <c r="J61" s="93"/>
      <c r="K61" s="93"/>
      <c r="L61" s="93"/>
      <c r="M61" s="93"/>
      <c r="N61" s="94"/>
    </row>
    <row r="62" spans="1:14" ht="15.75">
      <c r="A62" s="3">
        <v>12</v>
      </c>
      <c r="B62" s="3">
        <v>1961</v>
      </c>
      <c r="C62" s="6">
        <f t="shared" si="0"/>
        <v>22616</v>
      </c>
      <c r="D62" s="3">
        <v>60.06</v>
      </c>
      <c r="E62" s="3">
        <v>7</v>
      </c>
      <c r="F62" s="3">
        <v>2022</v>
      </c>
      <c r="G62" s="6">
        <f t="shared" si="1"/>
        <v>44743</v>
      </c>
      <c r="H62" s="92"/>
      <c r="I62" s="93"/>
      <c r="J62" s="93"/>
      <c r="K62" s="93"/>
      <c r="L62" s="93"/>
      <c r="M62" s="93"/>
      <c r="N62" s="94"/>
    </row>
    <row r="63" spans="1:14" ht="15.75">
      <c r="A63" s="3">
        <v>1</v>
      </c>
      <c r="B63" s="3">
        <v>1962</v>
      </c>
      <c r="C63" s="6">
        <f t="shared" si="0"/>
        <v>22647</v>
      </c>
      <c r="D63" s="3">
        <v>60.06</v>
      </c>
      <c r="E63" s="3">
        <v>8</v>
      </c>
      <c r="F63" s="3">
        <v>2022</v>
      </c>
      <c r="G63" s="6">
        <f t="shared" si="1"/>
        <v>44774</v>
      </c>
      <c r="H63" s="92"/>
      <c r="I63" s="93"/>
      <c r="J63" s="93"/>
      <c r="K63" s="93"/>
      <c r="L63" s="93"/>
      <c r="M63" s="93"/>
      <c r="N63" s="94"/>
    </row>
    <row r="64" spans="1:14" ht="15.75">
      <c r="A64" s="3">
        <v>2</v>
      </c>
      <c r="B64" s="3">
        <v>1962</v>
      </c>
      <c r="C64" s="6">
        <f t="shared" si="0"/>
        <v>22678</v>
      </c>
      <c r="D64" s="3">
        <v>60.06</v>
      </c>
      <c r="E64" s="3">
        <v>9</v>
      </c>
      <c r="F64" s="3">
        <v>2022</v>
      </c>
      <c r="G64" s="6">
        <f t="shared" si="1"/>
        <v>44805</v>
      </c>
      <c r="H64" s="92"/>
      <c r="I64" s="93"/>
      <c r="J64" s="93"/>
      <c r="K64" s="93"/>
      <c r="L64" s="93"/>
      <c r="M64" s="93"/>
      <c r="N64" s="94"/>
    </row>
    <row r="65" spans="1:14" ht="15.75">
      <c r="A65" s="3">
        <v>3</v>
      </c>
      <c r="B65" s="3">
        <v>1962</v>
      </c>
      <c r="C65" s="6">
        <f t="shared" si="0"/>
        <v>22706</v>
      </c>
      <c r="D65" s="3">
        <v>60.06</v>
      </c>
      <c r="E65" s="3">
        <v>10</v>
      </c>
      <c r="F65" s="3">
        <v>2022</v>
      </c>
      <c r="G65" s="6">
        <f t="shared" si="1"/>
        <v>44835</v>
      </c>
      <c r="H65" s="92"/>
      <c r="I65" s="93"/>
      <c r="J65" s="93"/>
      <c r="K65" s="93"/>
      <c r="L65" s="93"/>
      <c r="M65" s="93"/>
      <c r="N65" s="94"/>
    </row>
    <row r="66" spans="1:14" ht="15.75">
      <c r="A66" s="3">
        <v>4</v>
      </c>
      <c r="B66" s="3">
        <v>1962</v>
      </c>
      <c r="C66" s="6">
        <f t="shared" si="0"/>
        <v>22737</v>
      </c>
      <c r="D66" s="3">
        <v>60.06</v>
      </c>
      <c r="E66" s="3">
        <v>11</v>
      </c>
      <c r="F66" s="3">
        <v>2022</v>
      </c>
      <c r="G66" s="6">
        <f t="shared" si="1"/>
        <v>44866</v>
      </c>
      <c r="H66" s="92"/>
      <c r="I66" s="93"/>
      <c r="J66" s="93"/>
      <c r="K66" s="93"/>
      <c r="L66" s="93"/>
      <c r="M66" s="93"/>
      <c r="N66" s="94"/>
    </row>
    <row r="67" spans="1:14" ht="15.75">
      <c r="A67" s="3">
        <v>5</v>
      </c>
      <c r="B67" s="3">
        <v>1962</v>
      </c>
      <c r="C67" s="6">
        <f t="shared" si="0"/>
        <v>22767</v>
      </c>
      <c r="D67" s="3">
        <v>60.06</v>
      </c>
      <c r="E67" s="3">
        <v>12</v>
      </c>
      <c r="F67" s="3">
        <v>2022</v>
      </c>
      <c r="G67" s="6">
        <f t="shared" si="1"/>
        <v>44896</v>
      </c>
      <c r="H67" s="92"/>
      <c r="I67" s="93"/>
      <c r="J67" s="93"/>
      <c r="K67" s="93"/>
      <c r="L67" s="93"/>
      <c r="M67" s="93"/>
      <c r="N67" s="94"/>
    </row>
    <row r="68" spans="1:14" ht="15.75">
      <c r="A68" s="3">
        <v>6</v>
      </c>
      <c r="B68" s="3">
        <v>1962</v>
      </c>
      <c r="C68" s="6">
        <f t="shared" si="0"/>
        <v>22798</v>
      </c>
      <c r="D68" s="3">
        <v>60.06</v>
      </c>
      <c r="E68" s="2">
        <v>1</v>
      </c>
      <c r="F68" s="3">
        <v>2023</v>
      </c>
      <c r="G68" s="6">
        <f t="shared" si="1"/>
        <v>44927</v>
      </c>
      <c r="H68" s="92"/>
      <c r="I68" s="93"/>
      <c r="J68" s="93"/>
      <c r="K68" s="93"/>
      <c r="L68" s="93"/>
      <c r="M68" s="93"/>
      <c r="N68" s="94"/>
    </row>
    <row r="69" spans="1:14" ht="15.75">
      <c r="A69" s="3">
        <v>7</v>
      </c>
      <c r="B69" s="3">
        <v>1962</v>
      </c>
      <c r="C69" s="6">
        <f t="shared" si="0"/>
        <v>22828</v>
      </c>
      <c r="D69" s="3">
        <v>60.09</v>
      </c>
      <c r="E69" s="3">
        <v>5</v>
      </c>
      <c r="F69" s="3">
        <v>2023</v>
      </c>
      <c r="G69" s="6">
        <f t="shared" si="1"/>
        <v>45047</v>
      </c>
      <c r="H69" s="92"/>
      <c r="I69" s="93"/>
      <c r="J69" s="93"/>
      <c r="K69" s="93"/>
      <c r="L69" s="93"/>
      <c r="M69" s="93"/>
      <c r="N69" s="94"/>
    </row>
    <row r="70" spans="1:14" ht="15.75">
      <c r="A70" s="3">
        <v>8</v>
      </c>
      <c r="B70" s="3">
        <v>1962</v>
      </c>
      <c r="C70" s="6">
        <f t="shared" si="0"/>
        <v>22859</v>
      </c>
      <c r="D70" s="3">
        <v>60.09</v>
      </c>
      <c r="E70" s="3">
        <v>6</v>
      </c>
      <c r="F70" s="3">
        <v>2023</v>
      </c>
      <c r="G70" s="6">
        <f t="shared" si="1"/>
        <v>45078</v>
      </c>
      <c r="H70" s="92"/>
      <c r="I70" s="93"/>
      <c r="J70" s="93"/>
      <c r="K70" s="93"/>
      <c r="L70" s="93"/>
      <c r="M70" s="93"/>
      <c r="N70" s="94"/>
    </row>
    <row r="71" spans="1:14" ht="15.75">
      <c r="A71" s="3">
        <v>9</v>
      </c>
      <c r="B71" s="3">
        <v>1962</v>
      </c>
      <c r="C71" s="6">
        <f t="shared" si="0"/>
        <v>22890</v>
      </c>
      <c r="D71" s="3">
        <v>60.09</v>
      </c>
      <c r="E71" s="3">
        <v>7</v>
      </c>
      <c r="F71" s="3">
        <v>2023</v>
      </c>
      <c r="G71" s="6">
        <f t="shared" si="1"/>
        <v>45108</v>
      </c>
      <c r="H71" s="92"/>
      <c r="I71" s="93"/>
      <c r="J71" s="93"/>
      <c r="K71" s="93"/>
      <c r="L71" s="93"/>
      <c r="M71" s="93"/>
      <c r="N71" s="94"/>
    </row>
    <row r="72" spans="1:14" ht="15.75">
      <c r="A72" s="3">
        <v>10</v>
      </c>
      <c r="B72" s="3">
        <v>1962</v>
      </c>
      <c r="C72" s="6">
        <f t="shared" si="0"/>
        <v>22920</v>
      </c>
      <c r="D72" s="3">
        <v>60.09</v>
      </c>
      <c r="E72" s="3">
        <v>8</v>
      </c>
      <c r="F72" s="3">
        <v>2023</v>
      </c>
      <c r="G72" s="6">
        <f t="shared" si="1"/>
        <v>45139</v>
      </c>
      <c r="H72" s="92"/>
      <c r="I72" s="93"/>
      <c r="J72" s="93"/>
      <c r="K72" s="93"/>
      <c r="L72" s="93"/>
      <c r="M72" s="93"/>
      <c r="N72" s="94"/>
    </row>
    <row r="73" spans="1:14" ht="15.75">
      <c r="A73" s="3">
        <v>11</v>
      </c>
      <c r="B73" s="3">
        <v>1962</v>
      </c>
      <c r="C73" s="6">
        <f t="shared" si="0"/>
        <v>22951</v>
      </c>
      <c r="D73" s="3">
        <v>60.09</v>
      </c>
      <c r="E73" s="3">
        <v>9</v>
      </c>
      <c r="F73" s="3">
        <v>2023</v>
      </c>
      <c r="G73" s="6">
        <f t="shared" si="1"/>
        <v>45170</v>
      </c>
      <c r="H73" s="92"/>
      <c r="I73" s="93"/>
      <c r="J73" s="93"/>
      <c r="K73" s="93"/>
      <c r="L73" s="93"/>
      <c r="M73" s="93"/>
      <c r="N73" s="94"/>
    </row>
    <row r="74" spans="1:14" ht="15.75">
      <c r="A74" s="3">
        <v>12</v>
      </c>
      <c r="B74" s="3">
        <v>1962</v>
      </c>
      <c r="C74" s="6">
        <f t="shared" si="0"/>
        <v>22981</v>
      </c>
      <c r="D74" s="3">
        <v>60.09</v>
      </c>
      <c r="E74" s="3">
        <v>10</v>
      </c>
      <c r="F74" s="3">
        <v>2023</v>
      </c>
      <c r="G74" s="6">
        <f t="shared" si="1"/>
        <v>45200</v>
      </c>
      <c r="H74" s="92"/>
      <c r="I74" s="93"/>
      <c r="J74" s="93"/>
      <c r="K74" s="93"/>
      <c r="L74" s="93"/>
      <c r="M74" s="93"/>
      <c r="N74" s="94"/>
    </row>
    <row r="75" spans="1:14" ht="15.75">
      <c r="A75" s="3">
        <v>1</v>
      </c>
      <c r="B75" s="3">
        <v>1963</v>
      </c>
      <c r="C75" s="6">
        <f t="shared" si="0"/>
        <v>23012</v>
      </c>
      <c r="D75" s="3">
        <v>60.09</v>
      </c>
      <c r="E75" s="3">
        <v>11</v>
      </c>
      <c r="F75" s="3">
        <v>2023</v>
      </c>
      <c r="G75" s="6">
        <f t="shared" si="1"/>
        <v>45231</v>
      </c>
      <c r="H75" s="92"/>
      <c r="I75" s="93"/>
      <c r="J75" s="93"/>
      <c r="K75" s="93"/>
      <c r="L75" s="93"/>
      <c r="M75" s="93"/>
      <c r="N75" s="94"/>
    </row>
    <row r="76" spans="1:14" ht="15.75">
      <c r="A76" s="3">
        <v>2</v>
      </c>
      <c r="B76" s="3">
        <v>1963</v>
      </c>
      <c r="C76" s="6">
        <f t="shared" si="0"/>
        <v>23043</v>
      </c>
      <c r="D76" s="3">
        <v>60.09</v>
      </c>
      <c r="E76" s="3">
        <v>12</v>
      </c>
      <c r="F76" s="3">
        <v>2023</v>
      </c>
      <c r="G76" s="6">
        <f t="shared" si="1"/>
        <v>45261</v>
      </c>
      <c r="H76" s="92"/>
      <c r="I76" s="93"/>
      <c r="J76" s="93"/>
      <c r="K76" s="93"/>
      <c r="L76" s="93"/>
      <c r="M76" s="93"/>
      <c r="N76" s="94"/>
    </row>
    <row r="77" spans="1:14" ht="15.75">
      <c r="A77" s="3">
        <v>3</v>
      </c>
      <c r="B77" s="3">
        <v>1963</v>
      </c>
      <c r="C77" s="6">
        <f t="shared" si="0"/>
        <v>23071</v>
      </c>
      <c r="D77" s="3">
        <v>60.09</v>
      </c>
      <c r="E77" s="2">
        <v>1</v>
      </c>
      <c r="F77" s="3">
        <v>2024</v>
      </c>
      <c r="G77" s="6">
        <f t="shared" si="1"/>
        <v>45292</v>
      </c>
      <c r="H77" s="92"/>
      <c r="I77" s="93"/>
      <c r="J77" s="93"/>
      <c r="K77" s="93"/>
      <c r="L77" s="93"/>
      <c r="M77" s="93"/>
      <c r="N77" s="94"/>
    </row>
    <row r="78" spans="1:14" ht="15.75">
      <c r="A78" s="3">
        <v>4</v>
      </c>
      <c r="B78" s="3">
        <v>1963</v>
      </c>
      <c r="C78" s="6">
        <f t="shared" si="0"/>
        <v>23102</v>
      </c>
      <c r="D78" s="3">
        <v>61</v>
      </c>
      <c r="E78" s="3">
        <v>5</v>
      </c>
      <c r="F78" s="3">
        <v>2024</v>
      </c>
      <c r="G78" s="6">
        <f t="shared" si="1"/>
        <v>45413</v>
      </c>
      <c r="H78" s="92"/>
      <c r="I78" s="93"/>
      <c r="J78" s="93"/>
      <c r="K78" s="93"/>
      <c r="L78" s="93"/>
      <c r="M78" s="93"/>
      <c r="N78" s="94"/>
    </row>
    <row r="79" spans="1:14" ht="15.75">
      <c r="A79" s="3">
        <v>5</v>
      </c>
      <c r="B79" s="3">
        <v>1963</v>
      </c>
      <c r="C79" s="6">
        <f t="shared" si="0"/>
        <v>23132</v>
      </c>
      <c r="D79" s="3">
        <v>61</v>
      </c>
      <c r="E79" s="3">
        <v>6</v>
      </c>
      <c r="F79" s="3">
        <v>2024</v>
      </c>
      <c r="G79" s="6">
        <f t="shared" si="1"/>
        <v>45444</v>
      </c>
      <c r="H79" s="92"/>
      <c r="I79" s="93"/>
      <c r="J79" s="93"/>
      <c r="K79" s="93"/>
      <c r="L79" s="93"/>
      <c r="M79" s="93"/>
      <c r="N79" s="94"/>
    </row>
    <row r="80" spans="1:14" ht="15.75">
      <c r="A80" s="3">
        <v>6</v>
      </c>
      <c r="B80" s="3">
        <v>1963</v>
      </c>
      <c r="C80" s="6">
        <f t="shared" si="0"/>
        <v>23163</v>
      </c>
      <c r="D80" s="3">
        <v>61</v>
      </c>
      <c r="E80" s="3">
        <v>7</v>
      </c>
      <c r="F80" s="3">
        <v>2024</v>
      </c>
      <c r="G80" s="6">
        <f t="shared" si="1"/>
        <v>45474</v>
      </c>
      <c r="H80" s="92"/>
      <c r="I80" s="93"/>
      <c r="J80" s="93"/>
      <c r="K80" s="93"/>
      <c r="L80" s="93"/>
      <c r="M80" s="93"/>
      <c r="N80" s="94"/>
    </row>
    <row r="81" spans="1:14" ht="15.75">
      <c r="A81" s="3">
        <v>7</v>
      </c>
      <c r="B81" s="3">
        <v>1963</v>
      </c>
      <c r="C81" s="6">
        <f t="shared" si="0"/>
        <v>23193</v>
      </c>
      <c r="D81" s="3">
        <v>61</v>
      </c>
      <c r="E81" s="3">
        <v>8</v>
      </c>
      <c r="F81" s="3">
        <v>2024</v>
      </c>
      <c r="G81" s="6">
        <f t="shared" si="1"/>
        <v>45505</v>
      </c>
      <c r="H81" s="92"/>
      <c r="I81" s="93"/>
      <c r="J81" s="93"/>
      <c r="K81" s="93"/>
      <c r="L81" s="93"/>
      <c r="M81" s="93"/>
      <c r="N81" s="94"/>
    </row>
    <row r="82" spans="1:14" ht="15.75">
      <c r="A82" s="3">
        <v>8</v>
      </c>
      <c r="B82" s="3">
        <v>1963</v>
      </c>
      <c r="C82" s="6">
        <f t="shared" si="0"/>
        <v>23224</v>
      </c>
      <c r="D82" s="3">
        <v>61</v>
      </c>
      <c r="E82" s="3">
        <v>9</v>
      </c>
      <c r="F82" s="3">
        <v>2024</v>
      </c>
      <c r="G82" s="6">
        <f t="shared" si="1"/>
        <v>45536</v>
      </c>
      <c r="H82" s="92"/>
      <c r="I82" s="93"/>
      <c r="J82" s="93"/>
      <c r="K82" s="93"/>
      <c r="L82" s="93"/>
      <c r="M82" s="93"/>
      <c r="N82" s="94"/>
    </row>
    <row r="83" spans="1:14" ht="15.75">
      <c r="A83" s="3">
        <v>9</v>
      </c>
      <c r="B83" s="3">
        <v>1963</v>
      </c>
      <c r="C83" s="6">
        <f t="shared" si="0"/>
        <v>23255</v>
      </c>
      <c r="D83" s="3">
        <v>61</v>
      </c>
      <c r="E83" s="3">
        <v>10</v>
      </c>
      <c r="F83" s="3">
        <v>2024</v>
      </c>
      <c r="G83" s="6">
        <f t="shared" si="1"/>
        <v>45566</v>
      </c>
      <c r="H83" s="92"/>
      <c r="I83" s="93"/>
      <c r="J83" s="93"/>
      <c r="K83" s="93"/>
      <c r="L83" s="93"/>
      <c r="M83" s="93"/>
      <c r="N83" s="94"/>
    </row>
    <row r="84" spans="1:14" ht="15.75">
      <c r="A84" s="3">
        <v>10</v>
      </c>
      <c r="B84" s="3">
        <v>1963</v>
      </c>
      <c r="C84" s="6">
        <f t="shared" si="0"/>
        <v>23285</v>
      </c>
      <c r="D84" s="3">
        <v>61</v>
      </c>
      <c r="E84" s="3">
        <v>11</v>
      </c>
      <c r="F84" s="3">
        <v>2024</v>
      </c>
      <c r="G84" s="6">
        <f t="shared" si="1"/>
        <v>45597</v>
      </c>
      <c r="H84" s="92"/>
      <c r="I84" s="93"/>
      <c r="J84" s="93"/>
      <c r="K84" s="93"/>
      <c r="L84" s="93"/>
      <c r="M84" s="93"/>
      <c r="N84" s="94"/>
    </row>
    <row r="85" spans="1:14" ht="15.75">
      <c r="A85" s="3">
        <v>11</v>
      </c>
      <c r="B85" s="3">
        <v>1963</v>
      </c>
      <c r="C85" s="6">
        <f t="shared" si="0"/>
        <v>23316</v>
      </c>
      <c r="D85" s="3">
        <v>61</v>
      </c>
      <c r="E85" s="3">
        <v>12</v>
      </c>
      <c r="F85" s="3">
        <v>2024</v>
      </c>
      <c r="G85" s="6">
        <f t="shared" si="1"/>
        <v>45627</v>
      </c>
      <c r="H85" s="92"/>
      <c r="I85" s="93"/>
      <c r="J85" s="93"/>
      <c r="K85" s="93"/>
      <c r="L85" s="93"/>
      <c r="M85" s="93"/>
      <c r="N85" s="94"/>
    </row>
    <row r="86" spans="1:14" ht="15.75">
      <c r="A86" s="3">
        <v>12</v>
      </c>
      <c r="B86" s="3">
        <v>1963</v>
      </c>
      <c r="C86" s="6">
        <f t="shared" si="0"/>
        <v>23346</v>
      </c>
      <c r="D86" s="3">
        <v>61</v>
      </c>
      <c r="E86" s="2">
        <v>1</v>
      </c>
      <c r="F86" s="3">
        <v>2025</v>
      </c>
      <c r="G86" s="6">
        <f t="shared" si="1"/>
        <v>45658</v>
      </c>
      <c r="H86" s="92"/>
      <c r="I86" s="93"/>
      <c r="J86" s="93"/>
      <c r="K86" s="93"/>
      <c r="L86" s="93"/>
      <c r="M86" s="93"/>
      <c r="N86" s="94"/>
    </row>
    <row r="87" spans="1:14" ht="15.75">
      <c r="A87" s="3">
        <v>1</v>
      </c>
      <c r="B87" s="3">
        <v>1964</v>
      </c>
      <c r="C87" s="6">
        <f t="shared" si="0"/>
        <v>23377</v>
      </c>
      <c r="D87" s="3">
        <v>61.03</v>
      </c>
      <c r="E87" s="3">
        <v>5</v>
      </c>
      <c r="F87" s="3">
        <v>2025</v>
      </c>
      <c r="G87" s="6">
        <f t="shared" si="1"/>
        <v>45778</v>
      </c>
      <c r="H87" s="92"/>
      <c r="I87" s="93"/>
      <c r="J87" s="93"/>
      <c r="K87" s="93"/>
      <c r="L87" s="93"/>
      <c r="M87" s="93"/>
      <c r="N87" s="94"/>
    </row>
    <row r="88" spans="1:14" ht="15.75">
      <c r="A88" s="3">
        <v>2</v>
      </c>
      <c r="B88" s="3">
        <v>1964</v>
      </c>
      <c r="C88" s="6">
        <f t="shared" si="0"/>
        <v>23408</v>
      </c>
      <c r="D88" s="3">
        <v>61.03</v>
      </c>
      <c r="E88" s="3">
        <v>6</v>
      </c>
      <c r="F88" s="3">
        <v>2025</v>
      </c>
      <c r="G88" s="6">
        <f t="shared" si="1"/>
        <v>45809</v>
      </c>
      <c r="H88" s="92"/>
      <c r="I88" s="93"/>
      <c r="J88" s="93"/>
      <c r="K88" s="93"/>
      <c r="L88" s="93"/>
      <c r="M88" s="93"/>
      <c r="N88" s="94"/>
    </row>
    <row r="89" spans="1:14" ht="15.75">
      <c r="A89" s="3">
        <v>3</v>
      </c>
      <c r="B89" s="3">
        <v>1964</v>
      </c>
      <c r="C89" s="6">
        <f t="shared" si="0"/>
        <v>23437</v>
      </c>
      <c r="D89" s="3">
        <v>61.03</v>
      </c>
      <c r="E89" s="3">
        <v>7</v>
      </c>
      <c r="F89" s="3">
        <v>2025</v>
      </c>
      <c r="G89" s="6">
        <f t="shared" si="1"/>
        <v>45839</v>
      </c>
      <c r="H89" s="92"/>
      <c r="I89" s="93"/>
      <c r="J89" s="93"/>
      <c r="K89" s="93"/>
      <c r="L89" s="93"/>
      <c r="M89" s="93"/>
      <c r="N89" s="94"/>
    </row>
    <row r="90" spans="1:14" ht="15.75">
      <c r="A90" s="3">
        <v>4</v>
      </c>
      <c r="B90" s="3">
        <v>1964</v>
      </c>
      <c r="C90" s="6">
        <f t="shared" si="0"/>
        <v>23468</v>
      </c>
      <c r="D90" s="3">
        <v>61.03</v>
      </c>
      <c r="E90" s="3">
        <v>8</v>
      </c>
      <c r="F90" s="3">
        <v>2025</v>
      </c>
      <c r="G90" s="6">
        <f t="shared" si="1"/>
        <v>45870</v>
      </c>
      <c r="H90" s="92"/>
      <c r="I90" s="93"/>
      <c r="J90" s="93"/>
      <c r="K90" s="93"/>
      <c r="L90" s="93"/>
      <c r="M90" s="93"/>
      <c r="N90" s="94"/>
    </row>
    <row r="91" spans="1:14" ht="15.75">
      <c r="A91" s="3">
        <v>5</v>
      </c>
      <c r="B91" s="3">
        <v>1964</v>
      </c>
      <c r="C91" s="6">
        <f t="shared" si="0"/>
        <v>23498</v>
      </c>
      <c r="D91" s="3">
        <v>61.03</v>
      </c>
      <c r="E91" s="3">
        <v>9</v>
      </c>
      <c r="F91" s="3">
        <v>2025</v>
      </c>
      <c r="G91" s="6">
        <f t="shared" si="1"/>
        <v>45901</v>
      </c>
      <c r="H91" s="92"/>
      <c r="I91" s="93"/>
      <c r="J91" s="93"/>
      <c r="K91" s="93"/>
      <c r="L91" s="93"/>
      <c r="M91" s="93"/>
      <c r="N91" s="94"/>
    </row>
    <row r="92" spans="1:14" ht="15.75">
      <c r="A92" s="3">
        <v>6</v>
      </c>
      <c r="B92" s="3">
        <v>1964</v>
      </c>
      <c r="C92" s="6">
        <f t="shared" si="0"/>
        <v>23529</v>
      </c>
      <c r="D92" s="3">
        <v>61.03</v>
      </c>
      <c r="E92" s="3">
        <v>10</v>
      </c>
      <c r="F92" s="3">
        <v>2025</v>
      </c>
      <c r="G92" s="6">
        <f t="shared" si="1"/>
        <v>45931</v>
      </c>
      <c r="H92" s="92"/>
      <c r="I92" s="93"/>
      <c r="J92" s="93"/>
      <c r="K92" s="93"/>
      <c r="L92" s="93"/>
      <c r="M92" s="93"/>
      <c r="N92" s="94"/>
    </row>
    <row r="93" spans="1:14" ht="15.75">
      <c r="A93" s="3">
        <v>7</v>
      </c>
      <c r="B93" s="3">
        <v>1964</v>
      </c>
      <c r="C93" s="6">
        <f t="shared" si="0"/>
        <v>23559</v>
      </c>
      <c r="D93" s="3">
        <v>61.03</v>
      </c>
      <c r="E93" s="3">
        <v>11</v>
      </c>
      <c r="F93" s="3">
        <v>2025</v>
      </c>
      <c r="G93" s="6">
        <f t="shared" si="1"/>
        <v>45962</v>
      </c>
      <c r="H93" s="92"/>
      <c r="I93" s="93"/>
      <c r="J93" s="93"/>
      <c r="K93" s="93"/>
      <c r="L93" s="93"/>
      <c r="M93" s="93"/>
      <c r="N93" s="94"/>
    </row>
    <row r="94" spans="1:14" ht="15.75">
      <c r="A94" s="3">
        <v>8</v>
      </c>
      <c r="B94" s="3">
        <v>1964</v>
      </c>
      <c r="C94" s="6">
        <f t="shared" si="0"/>
        <v>23590</v>
      </c>
      <c r="D94" s="3">
        <v>61.03</v>
      </c>
      <c r="E94" s="3">
        <v>12</v>
      </c>
      <c r="F94" s="3">
        <v>2025</v>
      </c>
      <c r="G94" s="6">
        <f t="shared" si="1"/>
        <v>45992</v>
      </c>
      <c r="H94" s="92"/>
      <c r="I94" s="93"/>
      <c r="J94" s="93"/>
      <c r="K94" s="93"/>
      <c r="L94" s="93"/>
      <c r="M94" s="93"/>
      <c r="N94" s="94"/>
    </row>
    <row r="95" spans="1:14" ht="15.75">
      <c r="A95" s="3">
        <v>9</v>
      </c>
      <c r="B95" s="3">
        <v>1964</v>
      </c>
      <c r="C95" s="6">
        <f t="shared" si="0"/>
        <v>23621</v>
      </c>
      <c r="D95" s="3">
        <v>61.03</v>
      </c>
      <c r="E95" s="2">
        <v>1</v>
      </c>
      <c r="F95" s="3">
        <v>2026</v>
      </c>
      <c r="G95" s="6">
        <f t="shared" si="1"/>
        <v>46023</v>
      </c>
      <c r="H95" s="92"/>
      <c r="I95" s="93"/>
      <c r="J95" s="93"/>
      <c r="K95" s="93"/>
      <c r="L95" s="93"/>
      <c r="M95" s="93"/>
      <c r="N95" s="94"/>
    </row>
    <row r="96" spans="1:14" ht="15.75">
      <c r="A96" s="3">
        <v>10</v>
      </c>
      <c r="B96" s="3">
        <v>1964</v>
      </c>
      <c r="C96" s="6">
        <f t="shared" si="0"/>
        <v>23651</v>
      </c>
      <c r="D96" s="3">
        <v>61.06</v>
      </c>
      <c r="E96" s="3">
        <v>5</v>
      </c>
      <c r="F96" s="3">
        <v>2026</v>
      </c>
      <c r="G96" s="6">
        <f t="shared" si="1"/>
        <v>46143</v>
      </c>
      <c r="H96" s="92"/>
      <c r="I96" s="93"/>
      <c r="J96" s="93"/>
      <c r="K96" s="93"/>
      <c r="L96" s="93"/>
      <c r="M96" s="93"/>
      <c r="N96" s="94"/>
    </row>
    <row r="97" spans="1:14" ht="15.75">
      <c r="A97" s="3">
        <v>11</v>
      </c>
      <c r="B97" s="3">
        <v>1964</v>
      </c>
      <c r="C97" s="6">
        <f t="shared" si="0"/>
        <v>23682</v>
      </c>
      <c r="D97" s="3">
        <v>61.06</v>
      </c>
      <c r="E97" s="3">
        <v>6</v>
      </c>
      <c r="F97" s="3">
        <v>2026</v>
      </c>
      <c r="G97" s="6">
        <f t="shared" si="1"/>
        <v>46174</v>
      </c>
      <c r="H97" s="92"/>
      <c r="I97" s="93"/>
      <c r="J97" s="93"/>
      <c r="K97" s="93"/>
      <c r="L97" s="93"/>
      <c r="M97" s="93"/>
      <c r="N97" s="94"/>
    </row>
    <row r="98" spans="1:14" ht="15.75">
      <c r="A98" s="3">
        <v>12</v>
      </c>
      <c r="B98" s="3">
        <v>1964</v>
      </c>
      <c r="C98" s="6">
        <f t="shared" si="0"/>
        <v>23712</v>
      </c>
      <c r="D98" s="3">
        <v>61.06</v>
      </c>
      <c r="E98" s="3">
        <v>7</v>
      </c>
      <c r="F98" s="3">
        <v>2026</v>
      </c>
      <c r="G98" s="6">
        <f t="shared" si="1"/>
        <v>46204</v>
      </c>
      <c r="H98" s="92"/>
      <c r="I98" s="93"/>
      <c r="J98" s="93"/>
      <c r="K98" s="93"/>
      <c r="L98" s="93"/>
      <c r="M98" s="93"/>
      <c r="N98" s="94"/>
    </row>
    <row r="99" spans="1:14" ht="15.75">
      <c r="A99" s="3">
        <v>1</v>
      </c>
      <c r="B99" s="3">
        <v>1965</v>
      </c>
      <c r="C99" s="6">
        <f t="shared" si="0"/>
        <v>23743</v>
      </c>
      <c r="D99" s="3">
        <v>61.06</v>
      </c>
      <c r="E99" s="3">
        <v>8</v>
      </c>
      <c r="F99" s="3">
        <v>2026</v>
      </c>
      <c r="G99" s="6">
        <f t="shared" si="1"/>
        <v>46235</v>
      </c>
      <c r="H99" s="92"/>
      <c r="I99" s="93"/>
      <c r="J99" s="93"/>
      <c r="K99" s="93"/>
      <c r="L99" s="93"/>
      <c r="M99" s="93"/>
      <c r="N99" s="94"/>
    </row>
    <row r="100" spans="1:14" ht="15.75">
      <c r="A100" s="3">
        <v>2</v>
      </c>
      <c r="B100" s="3">
        <v>1965</v>
      </c>
      <c r="C100" s="6">
        <f t="shared" si="0"/>
        <v>23774</v>
      </c>
      <c r="D100" s="3">
        <v>61.06</v>
      </c>
      <c r="E100" s="3">
        <v>9</v>
      </c>
      <c r="F100" s="3">
        <v>2026</v>
      </c>
      <c r="G100" s="6">
        <f t="shared" si="1"/>
        <v>46266</v>
      </c>
      <c r="H100" s="92"/>
      <c r="I100" s="93"/>
      <c r="J100" s="93"/>
      <c r="K100" s="93"/>
      <c r="L100" s="93"/>
      <c r="M100" s="93"/>
      <c r="N100" s="94"/>
    </row>
    <row r="101" spans="1:14" ht="15.75">
      <c r="A101" s="3">
        <v>3</v>
      </c>
      <c r="B101" s="3">
        <v>1965</v>
      </c>
      <c r="C101" s="6">
        <f t="shared" si="0"/>
        <v>23802</v>
      </c>
      <c r="D101" s="3">
        <v>61.06</v>
      </c>
      <c r="E101" s="3">
        <v>10</v>
      </c>
      <c r="F101" s="3">
        <v>2026</v>
      </c>
      <c r="G101" s="6">
        <f t="shared" si="1"/>
        <v>46296</v>
      </c>
      <c r="H101" s="92"/>
      <c r="I101" s="93"/>
      <c r="J101" s="93"/>
      <c r="K101" s="93"/>
      <c r="L101" s="93"/>
      <c r="M101" s="93"/>
      <c r="N101" s="94"/>
    </row>
    <row r="102" spans="1:14" ht="15.75">
      <c r="A102" s="3">
        <v>4</v>
      </c>
      <c r="B102" s="3">
        <v>1965</v>
      </c>
      <c r="C102" s="6">
        <f t="shared" si="0"/>
        <v>23833</v>
      </c>
      <c r="D102" s="3">
        <v>61.06</v>
      </c>
      <c r="E102" s="3">
        <v>11</v>
      </c>
      <c r="F102" s="3">
        <v>2026</v>
      </c>
      <c r="G102" s="6">
        <f t="shared" si="1"/>
        <v>46327</v>
      </c>
      <c r="H102" s="92"/>
      <c r="I102" s="93"/>
      <c r="J102" s="93"/>
      <c r="K102" s="93"/>
      <c r="L102" s="93"/>
      <c r="M102" s="93"/>
      <c r="N102" s="94"/>
    </row>
    <row r="103" spans="1:14" ht="15.75">
      <c r="A103" s="3">
        <v>5</v>
      </c>
      <c r="B103" s="3">
        <v>1965</v>
      </c>
      <c r="C103" s="6">
        <f t="shared" si="0"/>
        <v>23863</v>
      </c>
      <c r="D103" s="3">
        <v>61.06</v>
      </c>
      <c r="E103" s="3">
        <v>12</v>
      </c>
      <c r="F103" s="3">
        <v>2026</v>
      </c>
      <c r="G103" s="6">
        <f t="shared" si="1"/>
        <v>46357</v>
      </c>
      <c r="H103" s="92"/>
      <c r="I103" s="93"/>
      <c r="J103" s="93"/>
      <c r="K103" s="93"/>
      <c r="L103" s="93"/>
      <c r="M103" s="93"/>
      <c r="N103" s="94"/>
    </row>
    <row r="104" spans="1:14" ht="15.75">
      <c r="A104" s="3">
        <v>6</v>
      </c>
      <c r="B104" s="3">
        <v>1965</v>
      </c>
      <c r="C104" s="6">
        <f t="shared" si="0"/>
        <v>23894</v>
      </c>
      <c r="D104" s="3">
        <v>61.06</v>
      </c>
      <c r="E104" s="2">
        <v>1</v>
      </c>
      <c r="F104" s="3">
        <v>2027</v>
      </c>
      <c r="G104" s="6">
        <f t="shared" si="1"/>
        <v>46388</v>
      </c>
      <c r="H104" s="92"/>
      <c r="I104" s="93"/>
      <c r="J104" s="93"/>
      <c r="K104" s="93"/>
      <c r="L104" s="93"/>
      <c r="M104" s="93"/>
      <c r="N104" s="94"/>
    </row>
    <row r="105" spans="1:14" ht="15.75">
      <c r="A105" s="3">
        <v>7</v>
      </c>
      <c r="B105" s="3">
        <v>1965</v>
      </c>
      <c r="C105" s="6">
        <f t="shared" si="0"/>
        <v>23924</v>
      </c>
      <c r="D105" s="3">
        <v>61.09</v>
      </c>
      <c r="E105" s="3">
        <v>5</v>
      </c>
      <c r="F105" s="3">
        <v>2027</v>
      </c>
      <c r="G105" s="6">
        <f t="shared" si="1"/>
        <v>46508</v>
      </c>
      <c r="H105" s="92"/>
      <c r="I105" s="93"/>
      <c r="J105" s="93"/>
      <c r="K105" s="93"/>
      <c r="L105" s="93"/>
      <c r="M105" s="93"/>
      <c r="N105" s="94"/>
    </row>
    <row r="106" spans="1:14" ht="15.75">
      <c r="A106" s="3">
        <v>8</v>
      </c>
      <c r="B106" s="3">
        <v>1965</v>
      </c>
      <c r="C106" s="6">
        <f t="shared" si="0"/>
        <v>23955</v>
      </c>
      <c r="D106" s="3">
        <v>61.09</v>
      </c>
      <c r="E106" s="3">
        <v>6</v>
      </c>
      <c r="F106" s="3">
        <v>2027</v>
      </c>
      <c r="G106" s="6">
        <f t="shared" si="1"/>
        <v>46539</v>
      </c>
      <c r="H106" s="92"/>
      <c r="I106" s="93"/>
      <c r="J106" s="93"/>
      <c r="K106" s="93"/>
      <c r="L106" s="93"/>
      <c r="M106" s="93"/>
      <c r="N106" s="94"/>
    </row>
    <row r="107" spans="1:14" ht="15.75">
      <c r="A107" s="3">
        <v>9</v>
      </c>
      <c r="B107" s="3">
        <v>1965</v>
      </c>
      <c r="C107" s="6">
        <f t="shared" si="0"/>
        <v>23986</v>
      </c>
      <c r="D107" s="3">
        <v>61.09</v>
      </c>
      <c r="E107" s="3">
        <v>7</v>
      </c>
      <c r="F107" s="3">
        <v>2027</v>
      </c>
      <c r="G107" s="6">
        <f t="shared" si="1"/>
        <v>46569</v>
      </c>
      <c r="H107" s="92"/>
      <c r="I107" s="93"/>
      <c r="J107" s="93"/>
      <c r="K107" s="93"/>
      <c r="L107" s="93"/>
      <c r="M107" s="93"/>
      <c r="N107" s="94"/>
    </row>
    <row r="108" spans="1:14" ht="15.75">
      <c r="A108" s="3">
        <v>10</v>
      </c>
      <c r="B108" s="3">
        <v>1965</v>
      </c>
      <c r="C108" s="6">
        <f t="shared" si="0"/>
        <v>24016</v>
      </c>
      <c r="D108" s="3">
        <v>61.09</v>
      </c>
      <c r="E108" s="3">
        <v>8</v>
      </c>
      <c r="F108" s="3">
        <v>2027</v>
      </c>
      <c r="G108" s="6">
        <f t="shared" si="1"/>
        <v>46600</v>
      </c>
      <c r="H108" s="92"/>
      <c r="I108" s="93"/>
      <c r="J108" s="93"/>
      <c r="K108" s="93"/>
      <c r="L108" s="93"/>
      <c r="M108" s="93"/>
      <c r="N108" s="94"/>
    </row>
    <row r="109" spans="1:14" ht="15.75">
      <c r="A109" s="3">
        <v>11</v>
      </c>
      <c r="B109" s="3">
        <v>1965</v>
      </c>
      <c r="C109" s="6">
        <f t="shared" si="0"/>
        <v>24047</v>
      </c>
      <c r="D109" s="3">
        <v>61.09</v>
      </c>
      <c r="E109" s="3">
        <v>9</v>
      </c>
      <c r="F109" s="3">
        <v>2027</v>
      </c>
      <c r="G109" s="6">
        <f t="shared" si="1"/>
        <v>46631</v>
      </c>
      <c r="H109" s="92"/>
      <c r="I109" s="93"/>
      <c r="J109" s="93"/>
      <c r="K109" s="93"/>
      <c r="L109" s="93"/>
      <c r="M109" s="93"/>
      <c r="N109" s="94"/>
    </row>
    <row r="110" spans="1:14" ht="15.75">
      <c r="A110" s="3">
        <v>12</v>
      </c>
      <c r="B110" s="3">
        <v>1965</v>
      </c>
      <c r="C110" s="6">
        <f t="shared" si="0"/>
        <v>24077</v>
      </c>
      <c r="D110" s="3">
        <v>61.09</v>
      </c>
      <c r="E110" s="3">
        <v>10</v>
      </c>
      <c r="F110" s="3">
        <v>2027</v>
      </c>
      <c r="G110" s="6">
        <f t="shared" si="1"/>
        <v>46661</v>
      </c>
      <c r="H110" s="95"/>
      <c r="I110" s="96"/>
      <c r="J110" s="96"/>
      <c r="K110" s="96"/>
      <c r="L110" s="96"/>
      <c r="M110" s="96"/>
      <c r="N110" s="97"/>
    </row>
    <row r="111" spans="1:14" ht="15.75">
      <c r="A111" s="3">
        <v>1</v>
      </c>
      <c r="B111" s="3">
        <v>1966</v>
      </c>
      <c r="C111" s="6">
        <f t="shared" si="0"/>
        <v>24108</v>
      </c>
      <c r="D111" s="3">
        <v>61.09</v>
      </c>
      <c r="E111" s="3">
        <v>11</v>
      </c>
      <c r="F111" s="3">
        <v>2027</v>
      </c>
      <c r="G111" s="6">
        <f t="shared" si="1"/>
        <v>46692</v>
      </c>
      <c r="H111" s="3">
        <v>1</v>
      </c>
      <c r="I111" s="3">
        <v>1966</v>
      </c>
      <c r="J111" s="6">
        <f>DATE(I111,H111,1)</f>
        <v>24108</v>
      </c>
      <c r="K111" s="3">
        <v>55.04</v>
      </c>
      <c r="L111" s="3">
        <v>6</v>
      </c>
      <c r="M111" s="3">
        <v>2021</v>
      </c>
      <c r="N111" s="6">
        <f>DATE(M111,L111,1)</f>
        <v>44348</v>
      </c>
    </row>
    <row r="112" spans="1:14" ht="15.75">
      <c r="A112" s="3">
        <v>2</v>
      </c>
      <c r="B112" s="3">
        <v>1966</v>
      </c>
      <c r="C112" s="6">
        <f t="shared" si="0"/>
        <v>24139</v>
      </c>
      <c r="D112" s="3">
        <v>61.09</v>
      </c>
      <c r="E112" s="3">
        <v>12</v>
      </c>
      <c r="F112" s="3">
        <v>2027</v>
      </c>
      <c r="G112" s="6">
        <f t="shared" si="1"/>
        <v>46722</v>
      </c>
      <c r="H112" s="3">
        <v>2</v>
      </c>
      <c r="I112" s="3">
        <v>1966</v>
      </c>
      <c r="J112" s="6">
        <f t="shared" ref="J112:J175" si="2">DATE(I112,H112,1)</f>
        <v>24139</v>
      </c>
      <c r="K112" s="3">
        <v>55.04</v>
      </c>
      <c r="L112" s="3">
        <v>7</v>
      </c>
      <c r="M112" s="3">
        <v>2021</v>
      </c>
      <c r="N112" s="6">
        <f t="shared" ref="N112:N175" si="3">DATE(M112,L112,1)</f>
        <v>44378</v>
      </c>
    </row>
    <row r="113" spans="1:14" ht="15.75">
      <c r="A113" s="3">
        <v>3</v>
      </c>
      <c r="B113" s="3">
        <v>1966</v>
      </c>
      <c r="C113" s="6">
        <f t="shared" si="0"/>
        <v>24167</v>
      </c>
      <c r="D113" s="3">
        <v>61.09</v>
      </c>
      <c r="E113" s="2">
        <v>1</v>
      </c>
      <c r="F113" s="3">
        <v>2028</v>
      </c>
      <c r="G113" s="6">
        <f t="shared" si="1"/>
        <v>46753</v>
      </c>
      <c r="H113" s="3">
        <v>3</v>
      </c>
      <c r="I113" s="3">
        <v>1966</v>
      </c>
      <c r="J113" s="6">
        <f t="shared" si="2"/>
        <v>24167</v>
      </c>
      <c r="K113" s="3">
        <v>55.04</v>
      </c>
      <c r="L113" s="3">
        <v>8</v>
      </c>
      <c r="M113" s="3">
        <v>2021</v>
      </c>
      <c r="N113" s="6">
        <f t="shared" si="3"/>
        <v>44409</v>
      </c>
    </row>
    <row r="114" spans="1:14" ht="15.75">
      <c r="A114" s="3">
        <v>4</v>
      </c>
      <c r="B114" s="3">
        <v>1966</v>
      </c>
      <c r="C114" s="6">
        <f t="shared" si="0"/>
        <v>24198</v>
      </c>
      <c r="D114" s="3">
        <v>62</v>
      </c>
      <c r="E114" s="3">
        <v>5</v>
      </c>
      <c r="F114" s="3">
        <v>2028</v>
      </c>
      <c r="G114" s="6">
        <f t="shared" si="1"/>
        <v>46874</v>
      </c>
      <c r="H114" s="3">
        <v>4</v>
      </c>
      <c r="I114" s="3">
        <v>1966</v>
      </c>
      <c r="J114" s="6">
        <f t="shared" si="2"/>
        <v>24198</v>
      </c>
      <c r="K114" s="3">
        <v>55.04</v>
      </c>
      <c r="L114" s="3">
        <v>9</v>
      </c>
      <c r="M114" s="3">
        <v>2021</v>
      </c>
      <c r="N114" s="6">
        <f t="shared" si="3"/>
        <v>44440</v>
      </c>
    </row>
    <row r="115" spans="1:14" ht="15.75">
      <c r="A115" s="3">
        <v>5</v>
      </c>
      <c r="B115" s="3">
        <v>1966</v>
      </c>
      <c r="C115" s="6">
        <f t="shared" si="0"/>
        <v>24228</v>
      </c>
      <c r="D115" s="3">
        <v>62</v>
      </c>
      <c r="E115" s="3">
        <v>6</v>
      </c>
      <c r="F115" s="3">
        <v>2028</v>
      </c>
      <c r="G115" s="6">
        <f t="shared" si="1"/>
        <v>46905</v>
      </c>
      <c r="H115" s="3">
        <v>5</v>
      </c>
      <c r="I115" s="3">
        <v>1966</v>
      </c>
      <c r="J115" s="6">
        <f t="shared" si="2"/>
        <v>24228</v>
      </c>
      <c r="K115" s="3">
        <v>55.04</v>
      </c>
      <c r="L115" s="3">
        <v>10</v>
      </c>
      <c r="M115" s="3">
        <v>2021</v>
      </c>
      <c r="N115" s="6">
        <f t="shared" si="3"/>
        <v>44470</v>
      </c>
    </row>
    <row r="116" spans="1:14" ht="15.75">
      <c r="A116" s="3">
        <v>6</v>
      </c>
      <c r="B116" s="3">
        <v>1966</v>
      </c>
      <c r="C116" s="6">
        <f t="shared" ref="C116:C179" si="4">DATE(B116,A116,1)</f>
        <v>24259</v>
      </c>
      <c r="D116" s="3">
        <v>62</v>
      </c>
      <c r="E116" s="3">
        <v>7</v>
      </c>
      <c r="F116" s="3">
        <v>2028</v>
      </c>
      <c r="G116" s="6">
        <f t="shared" ref="G116:G179" si="5">DATE(F116,E116,1)</f>
        <v>46935</v>
      </c>
      <c r="H116" s="3">
        <v>6</v>
      </c>
      <c r="I116" s="3">
        <v>1966</v>
      </c>
      <c r="J116" s="6">
        <f t="shared" si="2"/>
        <v>24259</v>
      </c>
      <c r="K116" s="3">
        <v>55.04</v>
      </c>
      <c r="L116" s="3">
        <v>11</v>
      </c>
      <c r="M116" s="3">
        <v>2021</v>
      </c>
      <c r="N116" s="6">
        <f t="shared" si="3"/>
        <v>44501</v>
      </c>
    </row>
    <row r="117" spans="1:14" ht="15.75">
      <c r="A117" s="3">
        <v>7</v>
      </c>
      <c r="B117" s="3">
        <v>1966</v>
      </c>
      <c r="C117" s="6">
        <f t="shared" si="4"/>
        <v>24289</v>
      </c>
      <c r="D117" s="3">
        <v>62</v>
      </c>
      <c r="E117" s="3">
        <v>8</v>
      </c>
      <c r="F117" s="3">
        <v>2028</v>
      </c>
      <c r="G117" s="6">
        <f t="shared" si="5"/>
        <v>46966</v>
      </c>
      <c r="H117" s="3">
        <v>7</v>
      </c>
      <c r="I117" s="3">
        <v>1966</v>
      </c>
      <c r="J117" s="6">
        <f t="shared" si="2"/>
        <v>24289</v>
      </c>
      <c r="K117" s="3">
        <v>55.04</v>
      </c>
      <c r="L117" s="3">
        <v>12</v>
      </c>
      <c r="M117" s="3">
        <v>2021</v>
      </c>
      <c r="N117" s="6">
        <f t="shared" si="3"/>
        <v>44531</v>
      </c>
    </row>
    <row r="118" spans="1:14" ht="15.75">
      <c r="A118" s="3">
        <v>8</v>
      </c>
      <c r="B118" s="3">
        <v>1966</v>
      </c>
      <c r="C118" s="6">
        <f t="shared" si="4"/>
        <v>24320</v>
      </c>
      <c r="D118" s="3">
        <v>62</v>
      </c>
      <c r="E118" s="3">
        <v>9</v>
      </c>
      <c r="F118" s="3">
        <v>2028</v>
      </c>
      <c r="G118" s="6">
        <f t="shared" si="5"/>
        <v>46997</v>
      </c>
      <c r="H118" s="3">
        <v>8</v>
      </c>
      <c r="I118" s="3">
        <v>1966</v>
      </c>
      <c r="J118" s="6">
        <f t="shared" si="2"/>
        <v>24320</v>
      </c>
      <c r="K118" s="3">
        <v>55.04</v>
      </c>
      <c r="L118" s="2">
        <v>1</v>
      </c>
      <c r="M118" s="3">
        <v>2022</v>
      </c>
      <c r="N118" s="6">
        <f t="shared" si="3"/>
        <v>44562</v>
      </c>
    </row>
    <row r="119" spans="1:14" ht="15.75">
      <c r="A119" s="3">
        <v>9</v>
      </c>
      <c r="B119" s="3">
        <v>1966</v>
      </c>
      <c r="C119" s="6">
        <f t="shared" si="4"/>
        <v>24351</v>
      </c>
      <c r="D119" s="3">
        <v>62</v>
      </c>
      <c r="E119" s="3">
        <v>10</v>
      </c>
      <c r="F119" s="3">
        <v>2028</v>
      </c>
      <c r="G119" s="6">
        <f t="shared" si="5"/>
        <v>47027</v>
      </c>
      <c r="H119" s="3">
        <v>9</v>
      </c>
      <c r="I119" s="3">
        <v>1966</v>
      </c>
      <c r="J119" s="6">
        <f t="shared" si="2"/>
        <v>24351</v>
      </c>
      <c r="K119" s="3">
        <v>55.08</v>
      </c>
      <c r="L119" s="3">
        <v>6</v>
      </c>
      <c r="M119" s="3">
        <v>2022</v>
      </c>
      <c r="N119" s="6">
        <f t="shared" si="3"/>
        <v>44713</v>
      </c>
    </row>
    <row r="120" spans="1:14" ht="15.75">
      <c r="A120" s="3">
        <v>10</v>
      </c>
      <c r="B120" s="3">
        <v>1966</v>
      </c>
      <c r="C120" s="6">
        <f t="shared" si="4"/>
        <v>24381</v>
      </c>
      <c r="D120" s="3">
        <v>62</v>
      </c>
      <c r="E120" s="3">
        <v>11</v>
      </c>
      <c r="F120" s="3">
        <v>2028</v>
      </c>
      <c r="G120" s="6">
        <f t="shared" si="5"/>
        <v>47058</v>
      </c>
      <c r="H120" s="3">
        <v>10</v>
      </c>
      <c r="I120" s="3">
        <v>1966</v>
      </c>
      <c r="J120" s="6">
        <f t="shared" si="2"/>
        <v>24381</v>
      </c>
      <c r="K120" s="3">
        <v>55.08</v>
      </c>
      <c r="L120" s="3">
        <v>7</v>
      </c>
      <c r="M120" s="3">
        <v>2022</v>
      </c>
      <c r="N120" s="6">
        <f t="shared" si="3"/>
        <v>44743</v>
      </c>
    </row>
    <row r="121" spans="1:14" ht="15.75">
      <c r="A121" s="3">
        <v>11</v>
      </c>
      <c r="B121" s="3">
        <v>1966</v>
      </c>
      <c r="C121" s="6">
        <f t="shared" si="4"/>
        <v>24412</v>
      </c>
      <c r="D121" s="3">
        <v>62</v>
      </c>
      <c r="E121" s="3">
        <v>12</v>
      </c>
      <c r="F121" s="3">
        <v>2028</v>
      </c>
      <c r="G121" s="6">
        <f t="shared" si="5"/>
        <v>47088</v>
      </c>
      <c r="H121" s="3">
        <v>11</v>
      </c>
      <c r="I121" s="3">
        <v>1966</v>
      </c>
      <c r="J121" s="6">
        <f t="shared" si="2"/>
        <v>24412</v>
      </c>
      <c r="K121" s="3">
        <v>55.08</v>
      </c>
      <c r="L121" s="3">
        <v>8</v>
      </c>
      <c r="M121" s="3">
        <v>2022</v>
      </c>
      <c r="N121" s="6">
        <f t="shared" si="3"/>
        <v>44774</v>
      </c>
    </row>
    <row r="122" spans="1:14" ht="15.75">
      <c r="A122" s="3">
        <v>12</v>
      </c>
      <c r="B122" s="3">
        <v>1966</v>
      </c>
      <c r="C122" s="6">
        <f t="shared" si="4"/>
        <v>24442</v>
      </c>
      <c r="D122" s="3">
        <v>62</v>
      </c>
      <c r="E122" s="3">
        <v>1</v>
      </c>
      <c r="F122" s="3">
        <v>2029</v>
      </c>
      <c r="G122" s="6">
        <f t="shared" si="5"/>
        <v>47119</v>
      </c>
      <c r="H122" s="3">
        <v>12</v>
      </c>
      <c r="I122" s="3">
        <v>1966</v>
      </c>
      <c r="J122" s="6">
        <f t="shared" si="2"/>
        <v>24442</v>
      </c>
      <c r="K122" s="3">
        <v>55.08</v>
      </c>
      <c r="L122" s="3">
        <v>9</v>
      </c>
      <c r="M122" s="3">
        <v>2022</v>
      </c>
      <c r="N122" s="6">
        <f t="shared" si="3"/>
        <v>44805</v>
      </c>
    </row>
    <row r="123" spans="1:14" ht="15.75">
      <c r="A123" s="3">
        <v>1</v>
      </c>
      <c r="B123" s="3">
        <v>1967</v>
      </c>
      <c r="C123" s="6">
        <f t="shared" si="4"/>
        <v>24473</v>
      </c>
      <c r="D123" s="3">
        <v>62</v>
      </c>
      <c r="E123" s="3">
        <v>2</v>
      </c>
      <c r="F123" s="3">
        <v>2029</v>
      </c>
      <c r="G123" s="6">
        <f t="shared" si="5"/>
        <v>47150</v>
      </c>
      <c r="H123" s="3">
        <v>1</v>
      </c>
      <c r="I123" s="3">
        <v>1967</v>
      </c>
      <c r="J123" s="6">
        <f t="shared" si="2"/>
        <v>24473</v>
      </c>
      <c r="K123" s="3">
        <v>55.08</v>
      </c>
      <c r="L123" s="3">
        <v>10</v>
      </c>
      <c r="M123" s="3">
        <v>2022</v>
      </c>
      <c r="N123" s="6">
        <f t="shared" si="3"/>
        <v>44835</v>
      </c>
    </row>
    <row r="124" spans="1:14" ht="15.75">
      <c r="A124" s="3">
        <v>2</v>
      </c>
      <c r="B124" s="3">
        <v>1967</v>
      </c>
      <c r="C124" s="6">
        <f t="shared" si="4"/>
        <v>24504</v>
      </c>
      <c r="D124" s="3">
        <v>62</v>
      </c>
      <c r="E124" s="3">
        <v>3</v>
      </c>
      <c r="F124" s="3">
        <v>2029</v>
      </c>
      <c r="G124" s="6">
        <f t="shared" si="5"/>
        <v>47178</v>
      </c>
      <c r="H124" s="3">
        <v>2</v>
      </c>
      <c r="I124" s="3">
        <v>1967</v>
      </c>
      <c r="J124" s="6">
        <f t="shared" si="2"/>
        <v>24504</v>
      </c>
      <c r="K124" s="3">
        <v>55.08</v>
      </c>
      <c r="L124" s="3">
        <v>11</v>
      </c>
      <c r="M124" s="3">
        <v>2022</v>
      </c>
      <c r="N124" s="6">
        <f t="shared" si="3"/>
        <v>44866</v>
      </c>
    </row>
    <row r="125" spans="1:14" ht="15.75">
      <c r="A125" s="3">
        <v>3</v>
      </c>
      <c r="B125" s="3">
        <v>1967</v>
      </c>
      <c r="C125" s="6">
        <f t="shared" si="4"/>
        <v>24532</v>
      </c>
      <c r="D125" s="3">
        <v>62</v>
      </c>
      <c r="E125" s="3">
        <v>4</v>
      </c>
      <c r="F125" s="3">
        <v>2029</v>
      </c>
      <c r="G125" s="6">
        <f t="shared" si="5"/>
        <v>47209</v>
      </c>
      <c r="H125" s="3">
        <v>3</v>
      </c>
      <c r="I125" s="3">
        <v>1967</v>
      </c>
      <c r="J125" s="6">
        <f t="shared" si="2"/>
        <v>24532</v>
      </c>
      <c r="K125" s="3">
        <v>55.08</v>
      </c>
      <c r="L125" s="3">
        <v>12</v>
      </c>
      <c r="M125" s="3">
        <v>2022</v>
      </c>
      <c r="N125" s="6">
        <f t="shared" si="3"/>
        <v>44896</v>
      </c>
    </row>
    <row r="126" spans="1:14" ht="15.75">
      <c r="A126" s="3">
        <v>4</v>
      </c>
      <c r="B126" s="3">
        <v>1967</v>
      </c>
      <c r="C126" s="6">
        <f t="shared" si="4"/>
        <v>24563</v>
      </c>
      <c r="D126" s="3">
        <v>62</v>
      </c>
      <c r="E126" s="3">
        <v>5</v>
      </c>
      <c r="F126" s="3">
        <v>2029</v>
      </c>
      <c r="G126" s="6">
        <f t="shared" si="5"/>
        <v>47239</v>
      </c>
      <c r="H126" s="3">
        <v>4</v>
      </c>
      <c r="I126" s="3">
        <v>1967</v>
      </c>
      <c r="J126" s="6">
        <f t="shared" si="2"/>
        <v>24563</v>
      </c>
      <c r="K126" s="3">
        <v>55.08</v>
      </c>
      <c r="L126" s="2">
        <v>1</v>
      </c>
      <c r="M126" s="3">
        <v>2023</v>
      </c>
      <c r="N126" s="6">
        <f t="shared" si="3"/>
        <v>44927</v>
      </c>
    </row>
    <row r="127" spans="1:14" ht="15.75">
      <c r="A127" s="3">
        <v>5</v>
      </c>
      <c r="B127" s="3">
        <v>1967</v>
      </c>
      <c r="C127" s="6">
        <f t="shared" si="4"/>
        <v>24593</v>
      </c>
      <c r="D127" s="3">
        <v>62</v>
      </c>
      <c r="E127" s="3">
        <v>6</v>
      </c>
      <c r="F127" s="3">
        <v>2029</v>
      </c>
      <c r="G127" s="6">
        <f t="shared" si="5"/>
        <v>47270</v>
      </c>
      <c r="H127" s="3">
        <v>5</v>
      </c>
      <c r="I127" s="3">
        <v>1967</v>
      </c>
      <c r="J127" s="6">
        <f t="shared" si="2"/>
        <v>24593</v>
      </c>
      <c r="K127" s="3">
        <v>56</v>
      </c>
      <c r="L127" s="3">
        <v>6</v>
      </c>
      <c r="M127" s="3">
        <v>2023</v>
      </c>
      <c r="N127" s="6">
        <f t="shared" si="3"/>
        <v>45078</v>
      </c>
    </row>
    <row r="128" spans="1:14" ht="15.75">
      <c r="A128" s="3">
        <v>6</v>
      </c>
      <c r="B128" s="3">
        <v>1967</v>
      </c>
      <c r="C128" s="6">
        <f t="shared" si="4"/>
        <v>24624</v>
      </c>
      <c r="D128" s="3">
        <v>62</v>
      </c>
      <c r="E128" s="3">
        <v>7</v>
      </c>
      <c r="F128" s="3">
        <v>2029</v>
      </c>
      <c r="G128" s="6">
        <f t="shared" si="5"/>
        <v>47300</v>
      </c>
      <c r="H128" s="3">
        <v>6</v>
      </c>
      <c r="I128" s="3">
        <v>1967</v>
      </c>
      <c r="J128" s="6">
        <f t="shared" si="2"/>
        <v>24624</v>
      </c>
      <c r="K128" s="3">
        <v>56</v>
      </c>
      <c r="L128" s="3">
        <v>7</v>
      </c>
      <c r="M128" s="3">
        <v>2023</v>
      </c>
      <c r="N128" s="6">
        <f t="shared" si="3"/>
        <v>45108</v>
      </c>
    </row>
    <row r="129" spans="1:14" ht="15.75">
      <c r="A129" s="3">
        <v>7</v>
      </c>
      <c r="B129" s="3">
        <v>1967</v>
      </c>
      <c r="C129" s="6">
        <f t="shared" si="4"/>
        <v>24654</v>
      </c>
      <c r="D129" s="3">
        <v>62</v>
      </c>
      <c r="E129" s="3">
        <v>8</v>
      </c>
      <c r="F129" s="3">
        <v>2029</v>
      </c>
      <c r="G129" s="6">
        <f t="shared" si="5"/>
        <v>47331</v>
      </c>
      <c r="H129" s="3">
        <v>7</v>
      </c>
      <c r="I129" s="3">
        <v>1967</v>
      </c>
      <c r="J129" s="6">
        <f t="shared" si="2"/>
        <v>24654</v>
      </c>
      <c r="K129" s="3">
        <v>56</v>
      </c>
      <c r="L129" s="3">
        <v>8</v>
      </c>
      <c r="M129" s="3">
        <v>2023</v>
      </c>
      <c r="N129" s="6">
        <f t="shared" si="3"/>
        <v>45139</v>
      </c>
    </row>
    <row r="130" spans="1:14" ht="15.75">
      <c r="A130" s="3">
        <v>8</v>
      </c>
      <c r="B130" s="3">
        <v>1967</v>
      </c>
      <c r="C130" s="6">
        <f t="shared" si="4"/>
        <v>24685</v>
      </c>
      <c r="D130" s="3">
        <v>62</v>
      </c>
      <c r="E130" s="3">
        <v>9</v>
      </c>
      <c r="F130" s="3">
        <v>2029</v>
      </c>
      <c r="G130" s="6">
        <f t="shared" si="5"/>
        <v>47362</v>
      </c>
      <c r="H130" s="3">
        <v>8</v>
      </c>
      <c r="I130" s="3">
        <v>1967</v>
      </c>
      <c r="J130" s="6">
        <f t="shared" si="2"/>
        <v>24685</v>
      </c>
      <c r="K130" s="3">
        <v>56</v>
      </c>
      <c r="L130" s="3">
        <v>9</v>
      </c>
      <c r="M130" s="3">
        <v>2023</v>
      </c>
      <c r="N130" s="6">
        <f t="shared" si="3"/>
        <v>45170</v>
      </c>
    </row>
    <row r="131" spans="1:14" ht="15.75">
      <c r="A131" s="3">
        <v>9</v>
      </c>
      <c r="B131" s="3">
        <v>1967</v>
      </c>
      <c r="C131" s="6">
        <f t="shared" si="4"/>
        <v>24716</v>
      </c>
      <c r="D131" s="3">
        <v>62</v>
      </c>
      <c r="E131" s="3">
        <v>10</v>
      </c>
      <c r="F131" s="3">
        <v>2029</v>
      </c>
      <c r="G131" s="6">
        <f t="shared" si="5"/>
        <v>47392</v>
      </c>
      <c r="H131" s="3">
        <v>9</v>
      </c>
      <c r="I131" s="3">
        <v>1967</v>
      </c>
      <c r="J131" s="6">
        <f t="shared" si="2"/>
        <v>24716</v>
      </c>
      <c r="K131" s="3">
        <v>56</v>
      </c>
      <c r="L131" s="3">
        <v>10</v>
      </c>
      <c r="M131" s="3">
        <v>2023</v>
      </c>
      <c r="N131" s="6">
        <f t="shared" si="3"/>
        <v>45200</v>
      </c>
    </row>
    <row r="132" spans="1:14" ht="15.75">
      <c r="A132" s="3">
        <v>10</v>
      </c>
      <c r="B132" s="3">
        <v>1967</v>
      </c>
      <c r="C132" s="6">
        <f t="shared" si="4"/>
        <v>24746</v>
      </c>
      <c r="D132" s="3">
        <v>62</v>
      </c>
      <c r="E132" s="3">
        <v>11</v>
      </c>
      <c r="F132" s="3">
        <v>2029</v>
      </c>
      <c r="G132" s="6">
        <f t="shared" si="5"/>
        <v>47423</v>
      </c>
      <c r="H132" s="3">
        <v>10</v>
      </c>
      <c r="I132" s="3">
        <v>1967</v>
      </c>
      <c r="J132" s="6">
        <f t="shared" si="2"/>
        <v>24746</v>
      </c>
      <c r="K132" s="3">
        <v>56</v>
      </c>
      <c r="L132" s="3">
        <v>11</v>
      </c>
      <c r="M132" s="3">
        <v>2023</v>
      </c>
      <c r="N132" s="6">
        <f t="shared" si="3"/>
        <v>45231</v>
      </c>
    </row>
    <row r="133" spans="1:14" ht="15.75">
      <c r="A133" s="3">
        <v>11</v>
      </c>
      <c r="B133" s="3">
        <v>1967</v>
      </c>
      <c r="C133" s="6">
        <f t="shared" si="4"/>
        <v>24777</v>
      </c>
      <c r="D133" s="3">
        <v>62</v>
      </c>
      <c r="E133" s="3">
        <v>12</v>
      </c>
      <c r="F133" s="3">
        <v>2029</v>
      </c>
      <c r="G133" s="6">
        <f t="shared" si="5"/>
        <v>47453</v>
      </c>
      <c r="H133" s="3">
        <v>11</v>
      </c>
      <c r="I133" s="3">
        <v>1967</v>
      </c>
      <c r="J133" s="6">
        <f t="shared" si="2"/>
        <v>24777</v>
      </c>
      <c r="K133" s="3">
        <v>56</v>
      </c>
      <c r="L133" s="3">
        <v>12</v>
      </c>
      <c r="M133" s="3">
        <v>2023</v>
      </c>
      <c r="N133" s="6">
        <f t="shared" si="3"/>
        <v>45261</v>
      </c>
    </row>
    <row r="134" spans="1:14" ht="15.75">
      <c r="A134" s="3">
        <v>12</v>
      </c>
      <c r="B134" s="3">
        <v>1967</v>
      </c>
      <c r="C134" s="6">
        <f t="shared" si="4"/>
        <v>24807</v>
      </c>
      <c r="D134" s="3">
        <v>62</v>
      </c>
      <c r="E134" s="3">
        <v>1</v>
      </c>
      <c r="F134" s="3">
        <v>2030</v>
      </c>
      <c r="G134" s="6">
        <f t="shared" si="5"/>
        <v>47484</v>
      </c>
      <c r="H134" s="3">
        <v>12</v>
      </c>
      <c r="I134" s="3">
        <v>1967</v>
      </c>
      <c r="J134" s="6">
        <f t="shared" si="2"/>
        <v>24807</v>
      </c>
      <c r="K134" s="3">
        <v>56</v>
      </c>
      <c r="L134" s="2">
        <v>1</v>
      </c>
      <c r="M134" s="3">
        <v>2024</v>
      </c>
      <c r="N134" s="6">
        <f t="shared" si="3"/>
        <v>45292</v>
      </c>
    </row>
    <row r="135" spans="1:14" ht="15.75">
      <c r="A135" s="3">
        <v>1</v>
      </c>
      <c r="B135" s="3">
        <v>1968</v>
      </c>
      <c r="C135" s="6">
        <f t="shared" si="4"/>
        <v>24838</v>
      </c>
      <c r="D135" s="3">
        <v>62</v>
      </c>
      <c r="E135" s="3">
        <v>2</v>
      </c>
      <c r="F135" s="3">
        <v>2030</v>
      </c>
      <c r="G135" s="6">
        <f t="shared" si="5"/>
        <v>47515</v>
      </c>
      <c r="H135" s="2">
        <v>1</v>
      </c>
      <c r="I135" s="3">
        <v>1968</v>
      </c>
      <c r="J135" s="6">
        <f t="shared" si="2"/>
        <v>24838</v>
      </c>
      <c r="K135" s="3">
        <v>56.04</v>
      </c>
      <c r="L135" s="3">
        <v>6</v>
      </c>
      <c r="M135" s="3">
        <v>2024</v>
      </c>
      <c r="N135" s="6">
        <f t="shared" si="3"/>
        <v>45444</v>
      </c>
    </row>
    <row r="136" spans="1:14" ht="15.75">
      <c r="A136" s="3">
        <v>2</v>
      </c>
      <c r="B136" s="3">
        <v>1968</v>
      </c>
      <c r="C136" s="6">
        <f t="shared" si="4"/>
        <v>24869</v>
      </c>
      <c r="D136" s="3">
        <v>62</v>
      </c>
      <c r="E136" s="3">
        <v>3</v>
      </c>
      <c r="F136" s="3">
        <v>2030</v>
      </c>
      <c r="G136" s="6">
        <f t="shared" si="5"/>
        <v>47543</v>
      </c>
      <c r="H136" s="3">
        <v>2</v>
      </c>
      <c r="I136" s="3">
        <v>1968</v>
      </c>
      <c r="J136" s="6">
        <f t="shared" si="2"/>
        <v>24869</v>
      </c>
      <c r="K136" s="3">
        <v>56.04</v>
      </c>
      <c r="L136" s="3">
        <v>7</v>
      </c>
      <c r="M136" s="3">
        <v>2024</v>
      </c>
      <c r="N136" s="6">
        <f t="shared" si="3"/>
        <v>45474</v>
      </c>
    </row>
    <row r="137" spans="1:14" ht="15.75">
      <c r="A137" s="3">
        <v>3</v>
      </c>
      <c r="B137" s="3">
        <v>1968</v>
      </c>
      <c r="C137" s="6">
        <f t="shared" si="4"/>
        <v>24898</v>
      </c>
      <c r="D137" s="3">
        <v>62</v>
      </c>
      <c r="E137" s="3">
        <v>4</v>
      </c>
      <c r="F137" s="3">
        <v>2030</v>
      </c>
      <c r="G137" s="6">
        <f t="shared" si="5"/>
        <v>47574</v>
      </c>
      <c r="H137" s="3">
        <v>3</v>
      </c>
      <c r="I137" s="3">
        <v>1968</v>
      </c>
      <c r="J137" s="6">
        <f t="shared" si="2"/>
        <v>24898</v>
      </c>
      <c r="K137" s="3">
        <v>56.04</v>
      </c>
      <c r="L137" s="3">
        <v>8</v>
      </c>
      <c r="M137" s="3">
        <v>2024</v>
      </c>
      <c r="N137" s="6">
        <f t="shared" si="3"/>
        <v>45505</v>
      </c>
    </row>
    <row r="138" spans="1:14" ht="15.75">
      <c r="A138" s="3">
        <v>4</v>
      </c>
      <c r="B138" s="3">
        <v>1968</v>
      </c>
      <c r="C138" s="6">
        <f t="shared" si="4"/>
        <v>24929</v>
      </c>
      <c r="D138" s="3">
        <v>62</v>
      </c>
      <c r="E138" s="3">
        <v>5</v>
      </c>
      <c r="F138" s="3">
        <v>2030</v>
      </c>
      <c r="G138" s="6">
        <f t="shared" si="5"/>
        <v>47604</v>
      </c>
      <c r="H138" s="3">
        <v>4</v>
      </c>
      <c r="I138" s="3">
        <v>1968</v>
      </c>
      <c r="J138" s="6">
        <f t="shared" si="2"/>
        <v>24929</v>
      </c>
      <c r="K138" s="3">
        <v>56.04</v>
      </c>
      <c r="L138" s="3">
        <v>9</v>
      </c>
      <c r="M138" s="3">
        <v>2024</v>
      </c>
      <c r="N138" s="6">
        <f t="shared" si="3"/>
        <v>45536</v>
      </c>
    </row>
    <row r="139" spans="1:14" ht="15.75">
      <c r="A139" s="3">
        <v>5</v>
      </c>
      <c r="B139" s="3">
        <v>1968</v>
      </c>
      <c r="C139" s="6">
        <f t="shared" si="4"/>
        <v>24959</v>
      </c>
      <c r="D139" s="3">
        <v>62</v>
      </c>
      <c r="E139" s="3">
        <v>6</v>
      </c>
      <c r="F139" s="3">
        <v>2030</v>
      </c>
      <c r="G139" s="6">
        <f t="shared" si="5"/>
        <v>47635</v>
      </c>
      <c r="H139" s="3">
        <v>5</v>
      </c>
      <c r="I139" s="3">
        <v>1968</v>
      </c>
      <c r="J139" s="6">
        <f t="shared" si="2"/>
        <v>24959</v>
      </c>
      <c r="K139" s="3">
        <v>56.04</v>
      </c>
      <c r="L139" s="3">
        <v>10</v>
      </c>
      <c r="M139" s="3">
        <v>2024</v>
      </c>
      <c r="N139" s="6">
        <f t="shared" si="3"/>
        <v>45566</v>
      </c>
    </row>
    <row r="140" spans="1:14" ht="15.75">
      <c r="A140" s="3">
        <v>6</v>
      </c>
      <c r="B140" s="3">
        <v>1968</v>
      </c>
      <c r="C140" s="6">
        <f t="shared" si="4"/>
        <v>24990</v>
      </c>
      <c r="D140" s="3">
        <v>62</v>
      </c>
      <c r="E140" s="3">
        <v>7</v>
      </c>
      <c r="F140" s="3">
        <v>2030</v>
      </c>
      <c r="G140" s="6">
        <f t="shared" si="5"/>
        <v>47665</v>
      </c>
      <c r="H140" s="3">
        <v>6</v>
      </c>
      <c r="I140" s="3">
        <v>1968</v>
      </c>
      <c r="J140" s="6">
        <f t="shared" si="2"/>
        <v>24990</v>
      </c>
      <c r="K140" s="3">
        <v>56.04</v>
      </c>
      <c r="L140" s="3">
        <v>11</v>
      </c>
      <c r="M140" s="3">
        <v>2024</v>
      </c>
      <c r="N140" s="6">
        <f t="shared" si="3"/>
        <v>45597</v>
      </c>
    </row>
    <row r="141" spans="1:14" ht="15.75">
      <c r="A141" s="3">
        <v>7</v>
      </c>
      <c r="B141" s="3">
        <v>1968</v>
      </c>
      <c r="C141" s="6">
        <f t="shared" si="4"/>
        <v>25020</v>
      </c>
      <c r="D141" s="3">
        <v>62</v>
      </c>
      <c r="E141" s="3">
        <v>8</v>
      </c>
      <c r="F141" s="3">
        <v>2030</v>
      </c>
      <c r="G141" s="6">
        <f t="shared" si="5"/>
        <v>47696</v>
      </c>
      <c r="H141" s="3">
        <v>7</v>
      </c>
      <c r="I141" s="3">
        <v>1968</v>
      </c>
      <c r="J141" s="6">
        <f t="shared" si="2"/>
        <v>25020</v>
      </c>
      <c r="K141" s="3">
        <v>56.04</v>
      </c>
      <c r="L141" s="3">
        <v>12</v>
      </c>
      <c r="M141" s="3">
        <v>2024</v>
      </c>
      <c r="N141" s="6">
        <f t="shared" si="3"/>
        <v>45627</v>
      </c>
    </row>
    <row r="142" spans="1:14" ht="15.75">
      <c r="A142" s="3">
        <v>8</v>
      </c>
      <c r="B142" s="3">
        <v>1968</v>
      </c>
      <c r="C142" s="6">
        <f t="shared" si="4"/>
        <v>25051</v>
      </c>
      <c r="D142" s="3">
        <v>62</v>
      </c>
      <c r="E142" s="3">
        <v>9</v>
      </c>
      <c r="F142" s="3">
        <v>2030</v>
      </c>
      <c r="G142" s="6">
        <f t="shared" si="5"/>
        <v>47727</v>
      </c>
      <c r="H142" s="3">
        <v>8</v>
      </c>
      <c r="I142" s="3">
        <v>1968</v>
      </c>
      <c r="J142" s="6">
        <f t="shared" si="2"/>
        <v>25051</v>
      </c>
      <c r="K142" s="3">
        <v>56.04</v>
      </c>
      <c r="L142" s="2">
        <v>1</v>
      </c>
      <c r="M142" s="3">
        <v>2025</v>
      </c>
      <c r="N142" s="6">
        <f t="shared" si="3"/>
        <v>45658</v>
      </c>
    </row>
    <row r="143" spans="1:14" ht="15.75">
      <c r="A143" s="3">
        <v>9</v>
      </c>
      <c r="B143" s="3">
        <v>1968</v>
      </c>
      <c r="C143" s="6">
        <f t="shared" si="4"/>
        <v>25082</v>
      </c>
      <c r="D143" s="3">
        <v>62</v>
      </c>
      <c r="E143" s="3">
        <v>10</v>
      </c>
      <c r="F143" s="3">
        <v>2030</v>
      </c>
      <c r="G143" s="6">
        <f t="shared" si="5"/>
        <v>47757</v>
      </c>
      <c r="H143" s="3">
        <v>9</v>
      </c>
      <c r="I143" s="3">
        <v>1968</v>
      </c>
      <c r="J143" s="6">
        <f t="shared" si="2"/>
        <v>25082</v>
      </c>
      <c r="K143" s="3">
        <v>56.08</v>
      </c>
      <c r="L143" s="3">
        <v>6</v>
      </c>
      <c r="M143" s="3">
        <v>2025</v>
      </c>
      <c r="N143" s="6">
        <f t="shared" si="3"/>
        <v>45809</v>
      </c>
    </row>
    <row r="144" spans="1:14" ht="15.75">
      <c r="A144" s="3">
        <v>10</v>
      </c>
      <c r="B144" s="3">
        <v>1968</v>
      </c>
      <c r="C144" s="6">
        <f t="shared" si="4"/>
        <v>25112</v>
      </c>
      <c r="D144" s="3">
        <v>62</v>
      </c>
      <c r="E144" s="3">
        <v>11</v>
      </c>
      <c r="F144" s="3">
        <v>2030</v>
      </c>
      <c r="G144" s="6">
        <f t="shared" si="5"/>
        <v>47788</v>
      </c>
      <c r="H144" s="3">
        <v>10</v>
      </c>
      <c r="I144" s="3">
        <v>1968</v>
      </c>
      <c r="J144" s="6">
        <f t="shared" si="2"/>
        <v>25112</v>
      </c>
      <c r="K144" s="3">
        <v>56.08</v>
      </c>
      <c r="L144" s="3">
        <v>7</v>
      </c>
      <c r="M144" s="3">
        <v>2025</v>
      </c>
      <c r="N144" s="6">
        <f t="shared" si="3"/>
        <v>45839</v>
      </c>
    </row>
    <row r="145" spans="1:14" ht="15.75">
      <c r="A145" s="3">
        <v>11</v>
      </c>
      <c r="B145" s="3">
        <v>1968</v>
      </c>
      <c r="C145" s="6">
        <f t="shared" si="4"/>
        <v>25143</v>
      </c>
      <c r="D145" s="3">
        <v>62</v>
      </c>
      <c r="E145" s="3">
        <v>12</v>
      </c>
      <c r="F145" s="3">
        <v>2030</v>
      </c>
      <c r="G145" s="6">
        <f t="shared" si="5"/>
        <v>47818</v>
      </c>
      <c r="H145" s="3">
        <v>11</v>
      </c>
      <c r="I145" s="3">
        <v>1968</v>
      </c>
      <c r="J145" s="6">
        <f t="shared" si="2"/>
        <v>25143</v>
      </c>
      <c r="K145" s="3">
        <v>56.08</v>
      </c>
      <c r="L145" s="3">
        <v>8</v>
      </c>
      <c r="M145" s="3">
        <v>2025</v>
      </c>
      <c r="N145" s="6">
        <f t="shared" si="3"/>
        <v>45870</v>
      </c>
    </row>
    <row r="146" spans="1:14" ht="15.75">
      <c r="A146" s="3">
        <v>12</v>
      </c>
      <c r="B146" s="3">
        <v>1968</v>
      </c>
      <c r="C146" s="6">
        <f t="shared" si="4"/>
        <v>25173</v>
      </c>
      <c r="D146" s="3">
        <v>62</v>
      </c>
      <c r="E146" s="3">
        <v>1</v>
      </c>
      <c r="F146" s="3">
        <v>2031</v>
      </c>
      <c r="G146" s="6">
        <f t="shared" si="5"/>
        <v>47849</v>
      </c>
      <c r="H146" s="3">
        <v>12</v>
      </c>
      <c r="I146" s="3">
        <v>1968</v>
      </c>
      <c r="J146" s="6">
        <f t="shared" si="2"/>
        <v>25173</v>
      </c>
      <c r="K146" s="3">
        <v>56.08</v>
      </c>
      <c r="L146" s="3">
        <v>9</v>
      </c>
      <c r="M146" s="3">
        <v>2025</v>
      </c>
      <c r="N146" s="6">
        <f t="shared" si="3"/>
        <v>45901</v>
      </c>
    </row>
    <row r="147" spans="1:14" ht="15.75">
      <c r="A147" s="3">
        <v>1</v>
      </c>
      <c r="B147" s="3">
        <v>1969</v>
      </c>
      <c r="C147" s="6">
        <f t="shared" si="4"/>
        <v>25204</v>
      </c>
      <c r="D147" s="3">
        <v>62</v>
      </c>
      <c r="E147" s="3">
        <v>2</v>
      </c>
      <c r="F147" s="3">
        <v>2031</v>
      </c>
      <c r="G147" s="6">
        <f t="shared" si="5"/>
        <v>47880</v>
      </c>
      <c r="H147" s="3">
        <v>1</v>
      </c>
      <c r="I147" s="3">
        <v>1969</v>
      </c>
      <c r="J147" s="6">
        <f t="shared" si="2"/>
        <v>25204</v>
      </c>
      <c r="K147" s="3">
        <v>56.08</v>
      </c>
      <c r="L147" s="3">
        <v>10</v>
      </c>
      <c r="M147" s="3">
        <v>2025</v>
      </c>
      <c r="N147" s="6">
        <f t="shared" si="3"/>
        <v>45931</v>
      </c>
    </row>
    <row r="148" spans="1:14" ht="15.75">
      <c r="A148" s="3">
        <v>2</v>
      </c>
      <c r="B148" s="3">
        <v>1969</v>
      </c>
      <c r="C148" s="6">
        <f t="shared" si="4"/>
        <v>25235</v>
      </c>
      <c r="D148" s="3">
        <v>62</v>
      </c>
      <c r="E148" s="3">
        <v>3</v>
      </c>
      <c r="F148" s="3">
        <v>2031</v>
      </c>
      <c r="G148" s="6">
        <f t="shared" si="5"/>
        <v>47908</v>
      </c>
      <c r="H148" s="3">
        <v>2</v>
      </c>
      <c r="I148" s="3">
        <v>1969</v>
      </c>
      <c r="J148" s="6">
        <f t="shared" si="2"/>
        <v>25235</v>
      </c>
      <c r="K148" s="3">
        <v>56.08</v>
      </c>
      <c r="L148" s="3">
        <v>11</v>
      </c>
      <c r="M148" s="3">
        <v>2025</v>
      </c>
      <c r="N148" s="6">
        <f t="shared" si="3"/>
        <v>45962</v>
      </c>
    </row>
    <row r="149" spans="1:14" ht="15.75">
      <c r="A149" s="3">
        <v>3</v>
      </c>
      <c r="B149" s="3">
        <v>1969</v>
      </c>
      <c r="C149" s="6">
        <f t="shared" si="4"/>
        <v>25263</v>
      </c>
      <c r="D149" s="3">
        <v>62</v>
      </c>
      <c r="E149" s="3">
        <v>4</v>
      </c>
      <c r="F149" s="3">
        <v>2031</v>
      </c>
      <c r="G149" s="6">
        <f t="shared" si="5"/>
        <v>47939</v>
      </c>
      <c r="H149" s="3">
        <v>3</v>
      </c>
      <c r="I149" s="3">
        <v>1969</v>
      </c>
      <c r="J149" s="6">
        <f t="shared" si="2"/>
        <v>25263</v>
      </c>
      <c r="K149" s="3">
        <v>56.08</v>
      </c>
      <c r="L149" s="3">
        <v>12</v>
      </c>
      <c r="M149" s="3">
        <v>2025</v>
      </c>
      <c r="N149" s="6">
        <f t="shared" si="3"/>
        <v>45992</v>
      </c>
    </row>
    <row r="150" spans="1:14" ht="15.75">
      <c r="A150" s="3">
        <v>4</v>
      </c>
      <c r="B150" s="3">
        <v>1969</v>
      </c>
      <c r="C150" s="6">
        <f t="shared" si="4"/>
        <v>25294</v>
      </c>
      <c r="D150" s="3">
        <v>62</v>
      </c>
      <c r="E150" s="3">
        <v>5</v>
      </c>
      <c r="F150" s="3">
        <v>2031</v>
      </c>
      <c r="G150" s="6">
        <f t="shared" si="5"/>
        <v>47969</v>
      </c>
      <c r="H150" s="3">
        <v>4</v>
      </c>
      <c r="I150" s="3">
        <v>1969</v>
      </c>
      <c r="J150" s="6">
        <f t="shared" si="2"/>
        <v>25294</v>
      </c>
      <c r="K150" s="3">
        <v>56.08</v>
      </c>
      <c r="L150" s="2">
        <v>1</v>
      </c>
      <c r="M150" s="3">
        <v>2026</v>
      </c>
      <c r="N150" s="6">
        <f t="shared" si="3"/>
        <v>46023</v>
      </c>
    </row>
    <row r="151" spans="1:14" ht="15.75">
      <c r="A151" s="3">
        <v>5</v>
      </c>
      <c r="B151" s="3">
        <v>1969</v>
      </c>
      <c r="C151" s="6">
        <f t="shared" si="4"/>
        <v>25324</v>
      </c>
      <c r="D151" s="3">
        <v>62</v>
      </c>
      <c r="E151" s="3">
        <v>6</v>
      </c>
      <c r="F151" s="3">
        <v>2031</v>
      </c>
      <c r="G151" s="6">
        <f t="shared" si="5"/>
        <v>48000</v>
      </c>
      <c r="H151" s="3">
        <v>5</v>
      </c>
      <c r="I151" s="3">
        <v>1969</v>
      </c>
      <c r="J151" s="6">
        <f t="shared" si="2"/>
        <v>25324</v>
      </c>
      <c r="K151" s="3">
        <v>57</v>
      </c>
      <c r="L151" s="3">
        <v>6</v>
      </c>
      <c r="M151" s="3">
        <v>2026</v>
      </c>
      <c r="N151" s="6">
        <f t="shared" si="3"/>
        <v>46174</v>
      </c>
    </row>
    <row r="152" spans="1:14" ht="15.75">
      <c r="A152" s="3">
        <v>6</v>
      </c>
      <c r="B152" s="3">
        <v>1969</v>
      </c>
      <c r="C152" s="6">
        <f t="shared" si="4"/>
        <v>25355</v>
      </c>
      <c r="D152" s="3">
        <v>62</v>
      </c>
      <c r="E152" s="3">
        <v>7</v>
      </c>
      <c r="F152" s="3">
        <v>2031</v>
      </c>
      <c r="G152" s="6">
        <f t="shared" si="5"/>
        <v>48030</v>
      </c>
      <c r="H152" s="3">
        <v>6</v>
      </c>
      <c r="I152" s="3">
        <v>1969</v>
      </c>
      <c r="J152" s="6">
        <f t="shared" si="2"/>
        <v>25355</v>
      </c>
      <c r="K152" s="3">
        <v>57</v>
      </c>
      <c r="L152" s="3">
        <v>7</v>
      </c>
      <c r="M152" s="3">
        <v>2026</v>
      </c>
      <c r="N152" s="6">
        <f t="shared" si="3"/>
        <v>46204</v>
      </c>
    </row>
    <row r="153" spans="1:14" ht="15.75">
      <c r="A153" s="3">
        <v>7</v>
      </c>
      <c r="B153" s="3">
        <v>1969</v>
      </c>
      <c r="C153" s="6">
        <f t="shared" si="4"/>
        <v>25385</v>
      </c>
      <c r="D153" s="3">
        <v>62</v>
      </c>
      <c r="E153" s="3">
        <v>8</v>
      </c>
      <c r="F153" s="3">
        <v>2031</v>
      </c>
      <c r="G153" s="6">
        <f t="shared" si="5"/>
        <v>48061</v>
      </c>
      <c r="H153" s="3">
        <v>7</v>
      </c>
      <c r="I153" s="3">
        <v>1969</v>
      </c>
      <c r="J153" s="6">
        <f t="shared" si="2"/>
        <v>25385</v>
      </c>
      <c r="K153" s="3">
        <v>57</v>
      </c>
      <c r="L153" s="3">
        <v>8</v>
      </c>
      <c r="M153" s="3">
        <v>2026</v>
      </c>
      <c r="N153" s="6">
        <f t="shared" si="3"/>
        <v>46235</v>
      </c>
    </row>
    <row r="154" spans="1:14" ht="15.75">
      <c r="A154" s="3">
        <v>8</v>
      </c>
      <c r="B154" s="3">
        <v>1969</v>
      </c>
      <c r="C154" s="6">
        <f t="shared" si="4"/>
        <v>25416</v>
      </c>
      <c r="D154" s="3">
        <v>62</v>
      </c>
      <c r="E154" s="3">
        <v>9</v>
      </c>
      <c r="F154" s="3">
        <v>2031</v>
      </c>
      <c r="G154" s="6">
        <f t="shared" si="5"/>
        <v>48092</v>
      </c>
      <c r="H154" s="3">
        <v>8</v>
      </c>
      <c r="I154" s="3">
        <v>1969</v>
      </c>
      <c r="J154" s="6">
        <f t="shared" si="2"/>
        <v>25416</v>
      </c>
      <c r="K154" s="3">
        <v>57</v>
      </c>
      <c r="L154" s="3">
        <v>9</v>
      </c>
      <c r="M154" s="3">
        <v>2026</v>
      </c>
      <c r="N154" s="6">
        <f t="shared" si="3"/>
        <v>46266</v>
      </c>
    </row>
    <row r="155" spans="1:14" ht="15.75">
      <c r="A155" s="3">
        <v>9</v>
      </c>
      <c r="B155" s="3">
        <v>1969</v>
      </c>
      <c r="C155" s="6">
        <f t="shared" si="4"/>
        <v>25447</v>
      </c>
      <c r="D155" s="3">
        <v>62</v>
      </c>
      <c r="E155" s="3">
        <v>10</v>
      </c>
      <c r="F155" s="3">
        <v>2031</v>
      </c>
      <c r="G155" s="6">
        <f t="shared" si="5"/>
        <v>48122</v>
      </c>
      <c r="H155" s="3">
        <v>9</v>
      </c>
      <c r="I155" s="3">
        <v>1969</v>
      </c>
      <c r="J155" s="6">
        <f t="shared" si="2"/>
        <v>25447</v>
      </c>
      <c r="K155" s="3">
        <v>57</v>
      </c>
      <c r="L155" s="3">
        <v>10</v>
      </c>
      <c r="M155" s="3">
        <v>2026</v>
      </c>
      <c r="N155" s="6">
        <f t="shared" si="3"/>
        <v>46296</v>
      </c>
    </row>
    <row r="156" spans="1:14" ht="15.75">
      <c r="A156" s="3">
        <v>10</v>
      </c>
      <c r="B156" s="3">
        <v>1969</v>
      </c>
      <c r="C156" s="6">
        <f t="shared" si="4"/>
        <v>25477</v>
      </c>
      <c r="D156" s="3">
        <v>62</v>
      </c>
      <c r="E156" s="3">
        <v>11</v>
      </c>
      <c r="F156" s="3">
        <v>2031</v>
      </c>
      <c r="G156" s="6">
        <f t="shared" si="5"/>
        <v>48153</v>
      </c>
      <c r="H156" s="3">
        <v>10</v>
      </c>
      <c r="I156" s="3">
        <v>1969</v>
      </c>
      <c r="J156" s="6">
        <f t="shared" si="2"/>
        <v>25477</v>
      </c>
      <c r="K156" s="3">
        <v>57</v>
      </c>
      <c r="L156" s="3">
        <v>11</v>
      </c>
      <c r="M156" s="3">
        <v>2026</v>
      </c>
      <c r="N156" s="6">
        <f t="shared" si="3"/>
        <v>46327</v>
      </c>
    </row>
    <row r="157" spans="1:14" ht="15.75">
      <c r="A157" s="3">
        <v>11</v>
      </c>
      <c r="B157" s="3">
        <v>1969</v>
      </c>
      <c r="C157" s="6">
        <f t="shared" si="4"/>
        <v>25508</v>
      </c>
      <c r="D157" s="3">
        <v>62</v>
      </c>
      <c r="E157" s="3">
        <v>12</v>
      </c>
      <c r="F157" s="3">
        <v>2031</v>
      </c>
      <c r="G157" s="6">
        <f t="shared" si="5"/>
        <v>48183</v>
      </c>
      <c r="H157" s="3">
        <v>11</v>
      </c>
      <c r="I157" s="3">
        <v>1969</v>
      </c>
      <c r="J157" s="6">
        <f t="shared" si="2"/>
        <v>25508</v>
      </c>
      <c r="K157" s="3">
        <v>57</v>
      </c>
      <c r="L157" s="3">
        <v>12</v>
      </c>
      <c r="M157" s="3">
        <v>2026</v>
      </c>
      <c r="N157" s="6">
        <f t="shared" si="3"/>
        <v>46357</v>
      </c>
    </row>
    <row r="158" spans="1:14" ht="15.75">
      <c r="A158" s="3">
        <v>12</v>
      </c>
      <c r="B158" s="3">
        <v>1969</v>
      </c>
      <c r="C158" s="6">
        <f t="shared" si="4"/>
        <v>25538</v>
      </c>
      <c r="D158" s="3">
        <v>62</v>
      </c>
      <c r="E158" s="3">
        <v>1</v>
      </c>
      <c r="F158" s="3">
        <v>2032</v>
      </c>
      <c r="G158" s="6">
        <f t="shared" si="5"/>
        <v>48214</v>
      </c>
      <c r="H158" s="3">
        <v>12</v>
      </c>
      <c r="I158" s="3">
        <v>1969</v>
      </c>
      <c r="J158" s="6">
        <f t="shared" si="2"/>
        <v>25538</v>
      </c>
      <c r="K158" s="3">
        <v>57</v>
      </c>
      <c r="L158" s="2">
        <v>1</v>
      </c>
      <c r="M158" s="3">
        <v>2027</v>
      </c>
      <c r="N158" s="6">
        <f t="shared" si="3"/>
        <v>46388</v>
      </c>
    </row>
    <row r="159" spans="1:14" ht="15.75">
      <c r="A159" s="3">
        <v>1</v>
      </c>
      <c r="B159" s="3">
        <v>1970</v>
      </c>
      <c r="C159" s="6">
        <f t="shared" si="4"/>
        <v>25569</v>
      </c>
      <c r="D159" s="3">
        <v>62</v>
      </c>
      <c r="E159" s="3">
        <v>2</v>
      </c>
      <c r="F159" s="3">
        <v>2032</v>
      </c>
      <c r="G159" s="6">
        <f t="shared" si="5"/>
        <v>48245</v>
      </c>
      <c r="H159" s="3">
        <v>1</v>
      </c>
      <c r="I159" s="3">
        <v>1970</v>
      </c>
      <c r="J159" s="6">
        <f t="shared" si="2"/>
        <v>25569</v>
      </c>
      <c r="K159" s="3">
        <v>57.04</v>
      </c>
      <c r="L159" s="3">
        <v>6</v>
      </c>
      <c r="M159" s="3">
        <v>2027</v>
      </c>
      <c r="N159" s="6">
        <f t="shared" si="3"/>
        <v>46539</v>
      </c>
    </row>
    <row r="160" spans="1:14" ht="15.75">
      <c r="A160" s="3">
        <v>2</v>
      </c>
      <c r="B160" s="3">
        <v>1970</v>
      </c>
      <c r="C160" s="6">
        <f t="shared" si="4"/>
        <v>25600</v>
      </c>
      <c r="D160" s="3">
        <v>62</v>
      </c>
      <c r="E160" s="3">
        <v>3</v>
      </c>
      <c r="F160" s="3">
        <v>2032</v>
      </c>
      <c r="G160" s="6">
        <f t="shared" si="5"/>
        <v>48274</v>
      </c>
      <c r="H160" s="3">
        <v>2</v>
      </c>
      <c r="I160" s="3">
        <v>1970</v>
      </c>
      <c r="J160" s="6">
        <f t="shared" si="2"/>
        <v>25600</v>
      </c>
      <c r="K160" s="3">
        <v>57.04</v>
      </c>
      <c r="L160" s="3">
        <v>7</v>
      </c>
      <c r="M160" s="3">
        <v>2027</v>
      </c>
      <c r="N160" s="6">
        <f t="shared" si="3"/>
        <v>46569</v>
      </c>
    </row>
    <row r="161" spans="1:14" ht="15.75">
      <c r="A161" s="3">
        <v>3</v>
      </c>
      <c r="B161" s="3">
        <v>1970</v>
      </c>
      <c r="C161" s="6">
        <f t="shared" si="4"/>
        <v>25628</v>
      </c>
      <c r="D161" s="3">
        <v>62</v>
      </c>
      <c r="E161" s="3">
        <v>4</v>
      </c>
      <c r="F161" s="3">
        <v>2032</v>
      </c>
      <c r="G161" s="6">
        <f t="shared" si="5"/>
        <v>48305</v>
      </c>
      <c r="H161" s="3">
        <v>3</v>
      </c>
      <c r="I161" s="3">
        <v>1970</v>
      </c>
      <c r="J161" s="6">
        <f t="shared" si="2"/>
        <v>25628</v>
      </c>
      <c r="K161" s="3">
        <v>57.04</v>
      </c>
      <c r="L161" s="3">
        <v>8</v>
      </c>
      <c r="M161" s="3">
        <v>2027</v>
      </c>
      <c r="N161" s="6">
        <f t="shared" si="3"/>
        <v>46600</v>
      </c>
    </row>
    <row r="162" spans="1:14" ht="15.75">
      <c r="A162" s="3">
        <v>4</v>
      </c>
      <c r="B162" s="3">
        <v>1970</v>
      </c>
      <c r="C162" s="6">
        <f t="shared" si="4"/>
        <v>25659</v>
      </c>
      <c r="D162" s="3">
        <v>62</v>
      </c>
      <c r="E162" s="3">
        <v>5</v>
      </c>
      <c r="F162" s="3">
        <v>2032</v>
      </c>
      <c r="G162" s="6">
        <f t="shared" si="5"/>
        <v>48335</v>
      </c>
      <c r="H162" s="3">
        <v>4</v>
      </c>
      <c r="I162" s="3">
        <v>1970</v>
      </c>
      <c r="J162" s="6">
        <f t="shared" si="2"/>
        <v>25659</v>
      </c>
      <c r="K162" s="3">
        <v>57.04</v>
      </c>
      <c r="L162" s="3">
        <v>9</v>
      </c>
      <c r="M162" s="3">
        <v>2027</v>
      </c>
      <c r="N162" s="6">
        <f t="shared" si="3"/>
        <v>46631</v>
      </c>
    </row>
    <row r="163" spans="1:14" ht="15.75">
      <c r="A163" s="3">
        <v>5</v>
      </c>
      <c r="B163" s="3">
        <v>1970</v>
      </c>
      <c r="C163" s="6">
        <f t="shared" si="4"/>
        <v>25689</v>
      </c>
      <c r="D163" s="3">
        <v>62</v>
      </c>
      <c r="E163" s="3">
        <v>6</v>
      </c>
      <c r="F163" s="3">
        <v>2032</v>
      </c>
      <c r="G163" s="6">
        <f t="shared" si="5"/>
        <v>48366</v>
      </c>
      <c r="H163" s="3">
        <v>5</v>
      </c>
      <c r="I163" s="3">
        <v>1970</v>
      </c>
      <c r="J163" s="6">
        <f t="shared" si="2"/>
        <v>25689</v>
      </c>
      <c r="K163" s="3">
        <v>57.04</v>
      </c>
      <c r="L163" s="3">
        <v>10</v>
      </c>
      <c r="M163" s="3">
        <v>2027</v>
      </c>
      <c r="N163" s="6">
        <f t="shared" si="3"/>
        <v>46661</v>
      </c>
    </row>
    <row r="164" spans="1:14" ht="15.75">
      <c r="A164" s="3">
        <v>6</v>
      </c>
      <c r="B164" s="3">
        <v>1970</v>
      </c>
      <c r="C164" s="6">
        <f t="shared" si="4"/>
        <v>25720</v>
      </c>
      <c r="D164" s="3">
        <v>62</v>
      </c>
      <c r="E164" s="3">
        <v>7</v>
      </c>
      <c r="F164" s="3">
        <v>2032</v>
      </c>
      <c r="G164" s="6">
        <f t="shared" si="5"/>
        <v>48396</v>
      </c>
      <c r="H164" s="3">
        <v>6</v>
      </c>
      <c r="I164" s="3">
        <v>1970</v>
      </c>
      <c r="J164" s="6">
        <f t="shared" si="2"/>
        <v>25720</v>
      </c>
      <c r="K164" s="3">
        <v>57.04</v>
      </c>
      <c r="L164" s="3">
        <v>11</v>
      </c>
      <c r="M164" s="3">
        <v>2027</v>
      </c>
      <c r="N164" s="6">
        <f t="shared" si="3"/>
        <v>46692</v>
      </c>
    </row>
    <row r="165" spans="1:14" ht="15.75">
      <c r="A165" s="3">
        <v>7</v>
      </c>
      <c r="B165" s="3">
        <v>1970</v>
      </c>
      <c r="C165" s="6">
        <f t="shared" si="4"/>
        <v>25750</v>
      </c>
      <c r="D165" s="3">
        <v>62</v>
      </c>
      <c r="E165" s="3">
        <v>8</v>
      </c>
      <c r="F165" s="3">
        <v>2032</v>
      </c>
      <c r="G165" s="6">
        <f t="shared" si="5"/>
        <v>48427</v>
      </c>
      <c r="H165" s="3">
        <v>7</v>
      </c>
      <c r="I165" s="3">
        <v>1970</v>
      </c>
      <c r="J165" s="6">
        <f t="shared" si="2"/>
        <v>25750</v>
      </c>
      <c r="K165" s="3">
        <v>57.04</v>
      </c>
      <c r="L165" s="3">
        <v>12</v>
      </c>
      <c r="M165" s="3">
        <v>2027</v>
      </c>
      <c r="N165" s="6">
        <f t="shared" si="3"/>
        <v>46722</v>
      </c>
    </row>
    <row r="166" spans="1:14" ht="15.75">
      <c r="A166" s="3">
        <v>8</v>
      </c>
      <c r="B166" s="3">
        <v>1970</v>
      </c>
      <c r="C166" s="6">
        <f t="shared" si="4"/>
        <v>25781</v>
      </c>
      <c r="D166" s="3">
        <v>62</v>
      </c>
      <c r="E166" s="3">
        <v>9</v>
      </c>
      <c r="F166" s="3">
        <v>2032</v>
      </c>
      <c r="G166" s="6">
        <f t="shared" si="5"/>
        <v>48458</v>
      </c>
      <c r="H166" s="3">
        <v>8</v>
      </c>
      <c r="I166" s="3">
        <v>1970</v>
      </c>
      <c r="J166" s="6">
        <f t="shared" si="2"/>
        <v>25781</v>
      </c>
      <c r="K166" s="3">
        <v>57.04</v>
      </c>
      <c r="L166" s="2">
        <v>1</v>
      </c>
      <c r="M166" s="3">
        <v>2028</v>
      </c>
      <c r="N166" s="6">
        <f t="shared" si="3"/>
        <v>46753</v>
      </c>
    </row>
    <row r="167" spans="1:14" ht="15.75">
      <c r="A167" s="3">
        <v>9</v>
      </c>
      <c r="B167" s="3">
        <v>1970</v>
      </c>
      <c r="C167" s="6">
        <f t="shared" si="4"/>
        <v>25812</v>
      </c>
      <c r="D167" s="3">
        <v>62</v>
      </c>
      <c r="E167" s="3">
        <v>10</v>
      </c>
      <c r="F167" s="3">
        <v>2032</v>
      </c>
      <c r="G167" s="6">
        <f t="shared" si="5"/>
        <v>48488</v>
      </c>
      <c r="H167" s="3">
        <v>9</v>
      </c>
      <c r="I167" s="3">
        <v>1970</v>
      </c>
      <c r="J167" s="6">
        <f t="shared" si="2"/>
        <v>25812</v>
      </c>
      <c r="K167" s="3">
        <v>57.08</v>
      </c>
      <c r="L167" s="3">
        <v>6</v>
      </c>
      <c r="M167" s="3">
        <v>2028</v>
      </c>
      <c r="N167" s="6">
        <f t="shared" si="3"/>
        <v>46905</v>
      </c>
    </row>
    <row r="168" spans="1:14" ht="15.75">
      <c r="A168" s="3">
        <v>10</v>
      </c>
      <c r="B168" s="3">
        <v>1970</v>
      </c>
      <c r="C168" s="6">
        <f t="shared" si="4"/>
        <v>25842</v>
      </c>
      <c r="D168" s="3">
        <v>62</v>
      </c>
      <c r="E168" s="3">
        <v>11</v>
      </c>
      <c r="F168" s="3">
        <v>2032</v>
      </c>
      <c r="G168" s="6">
        <f t="shared" si="5"/>
        <v>48519</v>
      </c>
      <c r="H168" s="3">
        <v>10</v>
      </c>
      <c r="I168" s="3">
        <v>1970</v>
      </c>
      <c r="J168" s="6">
        <f t="shared" si="2"/>
        <v>25842</v>
      </c>
      <c r="K168" s="3">
        <v>57.08</v>
      </c>
      <c r="L168" s="3">
        <v>7</v>
      </c>
      <c r="M168" s="3">
        <v>2028</v>
      </c>
      <c r="N168" s="6">
        <f t="shared" si="3"/>
        <v>46935</v>
      </c>
    </row>
    <row r="169" spans="1:14" ht="15.75">
      <c r="A169" s="3">
        <v>11</v>
      </c>
      <c r="B169" s="3">
        <v>1970</v>
      </c>
      <c r="C169" s="6">
        <f t="shared" si="4"/>
        <v>25873</v>
      </c>
      <c r="D169" s="3">
        <v>62</v>
      </c>
      <c r="E169" s="3">
        <v>12</v>
      </c>
      <c r="F169" s="3">
        <v>2032</v>
      </c>
      <c r="G169" s="6">
        <f t="shared" si="5"/>
        <v>48549</v>
      </c>
      <c r="H169" s="3">
        <v>11</v>
      </c>
      <c r="I169" s="3">
        <v>1970</v>
      </c>
      <c r="J169" s="6">
        <f t="shared" si="2"/>
        <v>25873</v>
      </c>
      <c r="K169" s="3">
        <v>57.08</v>
      </c>
      <c r="L169" s="3">
        <v>8</v>
      </c>
      <c r="M169" s="3">
        <v>2028</v>
      </c>
      <c r="N169" s="6">
        <f t="shared" si="3"/>
        <v>46966</v>
      </c>
    </row>
    <row r="170" spans="1:14" ht="15.75">
      <c r="A170" s="3">
        <v>12</v>
      </c>
      <c r="B170" s="3">
        <v>1970</v>
      </c>
      <c r="C170" s="6">
        <f t="shared" si="4"/>
        <v>25903</v>
      </c>
      <c r="D170" s="3">
        <v>62</v>
      </c>
      <c r="E170" s="3">
        <v>1</v>
      </c>
      <c r="F170" s="3">
        <v>2033</v>
      </c>
      <c r="G170" s="6">
        <f t="shared" si="5"/>
        <v>48580</v>
      </c>
      <c r="H170" s="3">
        <v>12</v>
      </c>
      <c r="I170" s="3">
        <v>1970</v>
      </c>
      <c r="J170" s="6">
        <f t="shared" si="2"/>
        <v>25903</v>
      </c>
      <c r="K170" s="3">
        <v>57.08</v>
      </c>
      <c r="L170" s="3">
        <v>9</v>
      </c>
      <c r="M170" s="3">
        <v>2028</v>
      </c>
      <c r="N170" s="6">
        <f t="shared" si="3"/>
        <v>46997</v>
      </c>
    </row>
    <row r="171" spans="1:14" ht="15.75">
      <c r="A171" s="3">
        <v>1</v>
      </c>
      <c r="B171" s="3">
        <v>1971</v>
      </c>
      <c r="C171" s="6">
        <f t="shared" si="4"/>
        <v>25934</v>
      </c>
      <c r="D171" s="3">
        <v>62</v>
      </c>
      <c r="E171" s="3">
        <v>2</v>
      </c>
      <c r="F171" s="3">
        <v>2033</v>
      </c>
      <c r="G171" s="6">
        <f t="shared" si="5"/>
        <v>48611</v>
      </c>
      <c r="H171" s="3">
        <v>1</v>
      </c>
      <c r="I171" s="3">
        <v>1971</v>
      </c>
      <c r="J171" s="6">
        <f t="shared" si="2"/>
        <v>25934</v>
      </c>
      <c r="K171" s="3">
        <v>57.08</v>
      </c>
      <c r="L171" s="3">
        <v>10</v>
      </c>
      <c r="M171" s="3">
        <v>2028</v>
      </c>
      <c r="N171" s="6">
        <f t="shared" si="3"/>
        <v>47027</v>
      </c>
    </row>
    <row r="172" spans="1:14" ht="15.75">
      <c r="A172" s="3">
        <v>2</v>
      </c>
      <c r="B172" s="3">
        <v>1971</v>
      </c>
      <c r="C172" s="6">
        <f t="shared" si="4"/>
        <v>25965</v>
      </c>
      <c r="D172" s="3">
        <v>62</v>
      </c>
      <c r="E172" s="3">
        <v>3</v>
      </c>
      <c r="F172" s="3">
        <v>2033</v>
      </c>
      <c r="G172" s="6">
        <f t="shared" si="5"/>
        <v>48639</v>
      </c>
      <c r="H172" s="3">
        <v>2</v>
      </c>
      <c r="I172" s="3">
        <v>1971</v>
      </c>
      <c r="J172" s="6">
        <f t="shared" si="2"/>
        <v>25965</v>
      </c>
      <c r="K172" s="3">
        <v>57.08</v>
      </c>
      <c r="L172" s="3">
        <v>11</v>
      </c>
      <c r="M172" s="3">
        <v>2028</v>
      </c>
      <c r="N172" s="6">
        <f t="shared" si="3"/>
        <v>47058</v>
      </c>
    </row>
    <row r="173" spans="1:14" ht="15.75">
      <c r="A173" s="3">
        <v>3</v>
      </c>
      <c r="B173" s="3">
        <v>1971</v>
      </c>
      <c r="C173" s="6">
        <f t="shared" si="4"/>
        <v>25993</v>
      </c>
      <c r="D173" s="3">
        <v>62</v>
      </c>
      <c r="E173" s="3">
        <v>4</v>
      </c>
      <c r="F173" s="3">
        <v>2033</v>
      </c>
      <c r="G173" s="6">
        <f t="shared" si="5"/>
        <v>48670</v>
      </c>
      <c r="H173" s="3">
        <v>3</v>
      </c>
      <c r="I173" s="3">
        <v>1971</v>
      </c>
      <c r="J173" s="6">
        <f t="shared" si="2"/>
        <v>25993</v>
      </c>
      <c r="K173" s="3">
        <v>57.08</v>
      </c>
      <c r="L173" s="3">
        <v>12</v>
      </c>
      <c r="M173" s="3">
        <v>2028</v>
      </c>
      <c r="N173" s="6">
        <f t="shared" si="3"/>
        <v>47088</v>
      </c>
    </row>
    <row r="174" spans="1:14" ht="15.75">
      <c r="A174" s="3">
        <v>4</v>
      </c>
      <c r="B174" s="3">
        <v>1971</v>
      </c>
      <c r="C174" s="6">
        <f t="shared" si="4"/>
        <v>26024</v>
      </c>
      <c r="D174" s="3">
        <v>62</v>
      </c>
      <c r="E174" s="3">
        <v>5</v>
      </c>
      <c r="F174" s="3">
        <v>2033</v>
      </c>
      <c r="G174" s="6">
        <f t="shared" si="5"/>
        <v>48700</v>
      </c>
      <c r="H174" s="3">
        <v>4</v>
      </c>
      <c r="I174" s="3">
        <v>1971</v>
      </c>
      <c r="J174" s="6">
        <f t="shared" si="2"/>
        <v>26024</v>
      </c>
      <c r="K174" s="3">
        <v>57.08</v>
      </c>
      <c r="L174" s="2">
        <v>1</v>
      </c>
      <c r="M174" s="3">
        <v>2029</v>
      </c>
      <c r="N174" s="6">
        <f t="shared" si="3"/>
        <v>47119</v>
      </c>
    </row>
    <row r="175" spans="1:14" ht="15.75">
      <c r="A175" s="3">
        <v>5</v>
      </c>
      <c r="B175" s="3">
        <v>1971</v>
      </c>
      <c r="C175" s="6">
        <f t="shared" si="4"/>
        <v>26054</v>
      </c>
      <c r="D175" s="3">
        <v>62</v>
      </c>
      <c r="E175" s="3">
        <v>6</v>
      </c>
      <c r="F175" s="3">
        <v>2033</v>
      </c>
      <c r="G175" s="6">
        <f t="shared" si="5"/>
        <v>48731</v>
      </c>
      <c r="H175" s="3">
        <v>5</v>
      </c>
      <c r="I175" s="3">
        <v>1971</v>
      </c>
      <c r="J175" s="6">
        <f t="shared" si="2"/>
        <v>26054</v>
      </c>
      <c r="K175" s="3">
        <v>58</v>
      </c>
      <c r="L175" s="3">
        <v>6</v>
      </c>
      <c r="M175" s="3">
        <v>2029</v>
      </c>
      <c r="N175" s="6">
        <f t="shared" si="3"/>
        <v>47270</v>
      </c>
    </row>
    <row r="176" spans="1:14" ht="15.75">
      <c r="A176" s="3">
        <v>6</v>
      </c>
      <c r="B176" s="3">
        <v>1971</v>
      </c>
      <c r="C176" s="6">
        <f t="shared" si="4"/>
        <v>26085</v>
      </c>
      <c r="D176" s="3">
        <v>62</v>
      </c>
      <c r="E176" s="3">
        <v>7</v>
      </c>
      <c r="F176" s="3">
        <v>2033</v>
      </c>
      <c r="G176" s="6">
        <f t="shared" si="5"/>
        <v>48761</v>
      </c>
      <c r="H176" s="3">
        <v>6</v>
      </c>
      <c r="I176" s="3">
        <v>1971</v>
      </c>
      <c r="J176" s="6">
        <f t="shared" ref="J176:J239" si="6">DATE(I176,H176,1)</f>
        <v>26085</v>
      </c>
      <c r="K176" s="3">
        <v>58</v>
      </c>
      <c r="L176" s="3">
        <v>7</v>
      </c>
      <c r="M176" s="3">
        <v>2029</v>
      </c>
      <c r="N176" s="6">
        <f t="shared" ref="N176:N239" si="7">DATE(M176,L176,1)</f>
        <v>47300</v>
      </c>
    </row>
    <row r="177" spans="1:14" ht="15.75">
      <c r="A177" s="3">
        <v>7</v>
      </c>
      <c r="B177" s="3">
        <v>1971</v>
      </c>
      <c r="C177" s="6">
        <f t="shared" si="4"/>
        <v>26115</v>
      </c>
      <c r="D177" s="3">
        <v>62</v>
      </c>
      <c r="E177" s="3">
        <v>8</v>
      </c>
      <c r="F177" s="3">
        <v>2033</v>
      </c>
      <c r="G177" s="6">
        <f t="shared" si="5"/>
        <v>48792</v>
      </c>
      <c r="H177" s="3">
        <v>7</v>
      </c>
      <c r="I177" s="3">
        <v>1971</v>
      </c>
      <c r="J177" s="6">
        <f t="shared" si="6"/>
        <v>26115</v>
      </c>
      <c r="K177" s="3">
        <v>58</v>
      </c>
      <c r="L177" s="3">
        <v>8</v>
      </c>
      <c r="M177" s="3">
        <v>2029</v>
      </c>
      <c r="N177" s="6">
        <f t="shared" si="7"/>
        <v>47331</v>
      </c>
    </row>
    <row r="178" spans="1:14" ht="15.75">
      <c r="A178" s="3">
        <v>8</v>
      </c>
      <c r="B178" s="3">
        <v>1971</v>
      </c>
      <c r="C178" s="6">
        <f t="shared" si="4"/>
        <v>26146</v>
      </c>
      <c r="D178" s="3">
        <v>62</v>
      </c>
      <c r="E178" s="3">
        <v>9</v>
      </c>
      <c r="F178" s="3">
        <v>2033</v>
      </c>
      <c r="G178" s="6">
        <f t="shared" si="5"/>
        <v>48823</v>
      </c>
      <c r="H178" s="3">
        <v>8</v>
      </c>
      <c r="I178" s="3">
        <v>1971</v>
      </c>
      <c r="J178" s="6">
        <f t="shared" si="6"/>
        <v>26146</v>
      </c>
      <c r="K178" s="3">
        <v>58</v>
      </c>
      <c r="L178" s="3">
        <v>9</v>
      </c>
      <c r="M178" s="3">
        <v>2029</v>
      </c>
      <c r="N178" s="6">
        <f t="shared" si="7"/>
        <v>47362</v>
      </c>
    </row>
    <row r="179" spans="1:14" ht="15.75">
      <c r="A179" s="3">
        <v>9</v>
      </c>
      <c r="B179" s="3">
        <v>1971</v>
      </c>
      <c r="C179" s="6">
        <f t="shared" si="4"/>
        <v>26177</v>
      </c>
      <c r="D179" s="3">
        <v>62</v>
      </c>
      <c r="E179" s="3">
        <v>10</v>
      </c>
      <c r="F179" s="3">
        <v>2033</v>
      </c>
      <c r="G179" s="6">
        <f t="shared" si="5"/>
        <v>48853</v>
      </c>
      <c r="H179" s="3">
        <v>9</v>
      </c>
      <c r="I179" s="3">
        <v>1971</v>
      </c>
      <c r="J179" s="6">
        <f t="shared" si="6"/>
        <v>26177</v>
      </c>
      <c r="K179" s="3">
        <v>58</v>
      </c>
      <c r="L179" s="3">
        <v>10</v>
      </c>
      <c r="M179" s="3">
        <v>2029</v>
      </c>
      <c r="N179" s="6">
        <f t="shared" si="7"/>
        <v>47392</v>
      </c>
    </row>
    <row r="180" spans="1:14" ht="15.75">
      <c r="A180" s="3">
        <v>10</v>
      </c>
      <c r="B180" s="3">
        <v>1971</v>
      </c>
      <c r="C180" s="6">
        <f t="shared" ref="C180:C243" si="8">DATE(B180,A180,1)</f>
        <v>26207</v>
      </c>
      <c r="D180" s="3">
        <v>62</v>
      </c>
      <c r="E180" s="3">
        <v>11</v>
      </c>
      <c r="F180" s="3">
        <v>2033</v>
      </c>
      <c r="G180" s="6">
        <f t="shared" ref="G180:G243" si="9">DATE(F180,E180,1)</f>
        <v>48884</v>
      </c>
      <c r="H180" s="3">
        <v>10</v>
      </c>
      <c r="I180" s="3">
        <v>1971</v>
      </c>
      <c r="J180" s="6">
        <f t="shared" si="6"/>
        <v>26207</v>
      </c>
      <c r="K180" s="3">
        <v>58</v>
      </c>
      <c r="L180" s="3">
        <v>11</v>
      </c>
      <c r="M180" s="3">
        <v>2029</v>
      </c>
      <c r="N180" s="6">
        <f t="shared" si="7"/>
        <v>47423</v>
      </c>
    </row>
    <row r="181" spans="1:14" ht="15.75">
      <c r="A181" s="3">
        <v>11</v>
      </c>
      <c r="B181" s="3">
        <v>1971</v>
      </c>
      <c r="C181" s="6">
        <f t="shared" si="8"/>
        <v>26238</v>
      </c>
      <c r="D181" s="3">
        <v>62</v>
      </c>
      <c r="E181" s="3">
        <v>12</v>
      </c>
      <c r="F181" s="3">
        <v>2033</v>
      </c>
      <c r="G181" s="6">
        <f t="shared" si="9"/>
        <v>48914</v>
      </c>
      <c r="H181" s="3">
        <v>11</v>
      </c>
      <c r="I181" s="3">
        <v>1971</v>
      </c>
      <c r="J181" s="6">
        <f t="shared" si="6"/>
        <v>26238</v>
      </c>
      <c r="K181" s="3">
        <v>58</v>
      </c>
      <c r="L181" s="3">
        <v>12</v>
      </c>
      <c r="M181" s="3">
        <v>2029</v>
      </c>
      <c r="N181" s="6">
        <f t="shared" si="7"/>
        <v>47453</v>
      </c>
    </row>
    <row r="182" spans="1:14" ht="15.75">
      <c r="A182" s="3">
        <v>12</v>
      </c>
      <c r="B182" s="3">
        <v>1971</v>
      </c>
      <c r="C182" s="6">
        <f t="shared" si="8"/>
        <v>26268</v>
      </c>
      <c r="D182" s="3">
        <v>62</v>
      </c>
      <c r="E182" s="3">
        <v>1</v>
      </c>
      <c r="F182" s="3">
        <v>2034</v>
      </c>
      <c r="G182" s="6">
        <f t="shared" si="9"/>
        <v>48945</v>
      </c>
      <c r="H182" s="3">
        <v>12</v>
      </c>
      <c r="I182" s="3">
        <v>1971</v>
      </c>
      <c r="J182" s="6">
        <f t="shared" si="6"/>
        <v>26268</v>
      </c>
      <c r="K182" s="3">
        <v>58</v>
      </c>
      <c r="L182" s="2">
        <v>1</v>
      </c>
      <c r="M182" s="3">
        <v>2030</v>
      </c>
      <c r="N182" s="6">
        <f t="shared" si="7"/>
        <v>47484</v>
      </c>
    </row>
    <row r="183" spans="1:14" ht="15.75">
      <c r="A183" s="3">
        <v>1</v>
      </c>
      <c r="B183" s="3">
        <v>1972</v>
      </c>
      <c r="C183" s="6">
        <f t="shared" si="8"/>
        <v>26299</v>
      </c>
      <c r="D183" s="3">
        <v>62</v>
      </c>
      <c r="E183" s="3">
        <v>2</v>
      </c>
      <c r="F183" s="3">
        <v>2034</v>
      </c>
      <c r="G183" s="6">
        <f t="shared" si="9"/>
        <v>48976</v>
      </c>
      <c r="H183" s="3">
        <v>1</v>
      </c>
      <c r="I183" s="3">
        <v>1972</v>
      </c>
      <c r="J183" s="6">
        <f t="shared" si="6"/>
        <v>26299</v>
      </c>
      <c r="K183" s="3">
        <v>58.04</v>
      </c>
      <c r="L183" s="3">
        <v>6</v>
      </c>
      <c r="M183" s="3">
        <v>2030</v>
      </c>
      <c r="N183" s="6">
        <f t="shared" si="7"/>
        <v>47635</v>
      </c>
    </row>
    <row r="184" spans="1:14" ht="15.75">
      <c r="A184" s="3">
        <v>2</v>
      </c>
      <c r="B184" s="3">
        <v>1972</v>
      </c>
      <c r="C184" s="6">
        <f t="shared" si="8"/>
        <v>26330</v>
      </c>
      <c r="D184" s="3">
        <v>62</v>
      </c>
      <c r="E184" s="3">
        <v>3</v>
      </c>
      <c r="F184" s="3">
        <v>2034</v>
      </c>
      <c r="G184" s="6">
        <f t="shared" si="9"/>
        <v>49004</v>
      </c>
      <c r="H184" s="3">
        <v>2</v>
      </c>
      <c r="I184" s="3">
        <v>1972</v>
      </c>
      <c r="J184" s="6">
        <f t="shared" si="6"/>
        <v>26330</v>
      </c>
      <c r="K184" s="3">
        <v>58.04</v>
      </c>
      <c r="L184" s="3">
        <v>7</v>
      </c>
      <c r="M184" s="3">
        <v>2030</v>
      </c>
      <c r="N184" s="6">
        <f t="shared" si="7"/>
        <v>47665</v>
      </c>
    </row>
    <row r="185" spans="1:14" ht="15.75">
      <c r="A185" s="3">
        <v>3</v>
      </c>
      <c r="B185" s="3">
        <v>1972</v>
      </c>
      <c r="C185" s="6">
        <f t="shared" si="8"/>
        <v>26359</v>
      </c>
      <c r="D185" s="3">
        <v>62</v>
      </c>
      <c r="E185" s="3">
        <v>4</v>
      </c>
      <c r="F185" s="3">
        <v>2034</v>
      </c>
      <c r="G185" s="6">
        <f t="shared" si="9"/>
        <v>49035</v>
      </c>
      <c r="H185" s="3">
        <v>3</v>
      </c>
      <c r="I185" s="3">
        <v>1972</v>
      </c>
      <c r="J185" s="6">
        <f t="shared" si="6"/>
        <v>26359</v>
      </c>
      <c r="K185" s="3">
        <v>58.04</v>
      </c>
      <c r="L185" s="3">
        <v>8</v>
      </c>
      <c r="M185" s="3">
        <v>2030</v>
      </c>
      <c r="N185" s="6">
        <f t="shared" si="7"/>
        <v>47696</v>
      </c>
    </row>
    <row r="186" spans="1:14" ht="15.75">
      <c r="A186" s="3">
        <v>4</v>
      </c>
      <c r="B186" s="3">
        <v>1972</v>
      </c>
      <c r="C186" s="6">
        <f t="shared" si="8"/>
        <v>26390</v>
      </c>
      <c r="D186" s="3">
        <v>62</v>
      </c>
      <c r="E186" s="3">
        <v>5</v>
      </c>
      <c r="F186" s="3">
        <v>2034</v>
      </c>
      <c r="G186" s="6">
        <f t="shared" si="9"/>
        <v>49065</v>
      </c>
      <c r="H186" s="3">
        <v>4</v>
      </c>
      <c r="I186" s="3">
        <v>1972</v>
      </c>
      <c r="J186" s="6">
        <f t="shared" si="6"/>
        <v>26390</v>
      </c>
      <c r="K186" s="3">
        <v>58.04</v>
      </c>
      <c r="L186" s="3">
        <v>9</v>
      </c>
      <c r="M186" s="3">
        <v>2030</v>
      </c>
      <c r="N186" s="6">
        <f t="shared" si="7"/>
        <v>47727</v>
      </c>
    </row>
    <row r="187" spans="1:14" ht="15.75">
      <c r="A187" s="3">
        <v>5</v>
      </c>
      <c r="B187" s="3">
        <v>1972</v>
      </c>
      <c r="C187" s="6">
        <f t="shared" si="8"/>
        <v>26420</v>
      </c>
      <c r="D187" s="3">
        <v>62</v>
      </c>
      <c r="E187" s="3">
        <v>6</v>
      </c>
      <c r="F187" s="3">
        <v>2034</v>
      </c>
      <c r="G187" s="6">
        <f t="shared" si="9"/>
        <v>49096</v>
      </c>
      <c r="H187" s="3">
        <v>5</v>
      </c>
      <c r="I187" s="3">
        <v>1972</v>
      </c>
      <c r="J187" s="6">
        <f t="shared" si="6"/>
        <v>26420</v>
      </c>
      <c r="K187" s="3">
        <v>58.04</v>
      </c>
      <c r="L187" s="3">
        <v>10</v>
      </c>
      <c r="M187" s="3">
        <v>2030</v>
      </c>
      <c r="N187" s="6">
        <f t="shared" si="7"/>
        <v>47757</v>
      </c>
    </row>
    <row r="188" spans="1:14" ht="15.75">
      <c r="A188" s="3">
        <v>6</v>
      </c>
      <c r="B188" s="3">
        <v>1972</v>
      </c>
      <c r="C188" s="6">
        <f t="shared" si="8"/>
        <v>26451</v>
      </c>
      <c r="D188" s="3">
        <v>62</v>
      </c>
      <c r="E188" s="3">
        <v>7</v>
      </c>
      <c r="F188" s="3">
        <v>2034</v>
      </c>
      <c r="G188" s="6">
        <f t="shared" si="9"/>
        <v>49126</v>
      </c>
      <c r="H188" s="3">
        <v>6</v>
      </c>
      <c r="I188" s="3">
        <v>1972</v>
      </c>
      <c r="J188" s="6">
        <f t="shared" si="6"/>
        <v>26451</v>
      </c>
      <c r="K188" s="3">
        <v>58.04</v>
      </c>
      <c r="L188" s="3">
        <v>11</v>
      </c>
      <c r="M188" s="3">
        <v>2030</v>
      </c>
      <c r="N188" s="6">
        <f t="shared" si="7"/>
        <v>47788</v>
      </c>
    </row>
    <row r="189" spans="1:14" ht="15.75">
      <c r="A189" s="3">
        <v>7</v>
      </c>
      <c r="B189" s="3">
        <v>1972</v>
      </c>
      <c r="C189" s="6">
        <f t="shared" si="8"/>
        <v>26481</v>
      </c>
      <c r="D189" s="3">
        <v>62</v>
      </c>
      <c r="E189" s="3">
        <v>8</v>
      </c>
      <c r="F189" s="3">
        <v>2034</v>
      </c>
      <c r="G189" s="6">
        <f t="shared" si="9"/>
        <v>49157</v>
      </c>
      <c r="H189" s="3">
        <v>7</v>
      </c>
      <c r="I189" s="3">
        <v>1972</v>
      </c>
      <c r="J189" s="6">
        <f t="shared" si="6"/>
        <v>26481</v>
      </c>
      <c r="K189" s="3">
        <v>58.04</v>
      </c>
      <c r="L189" s="3">
        <v>12</v>
      </c>
      <c r="M189" s="3">
        <v>2030</v>
      </c>
      <c r="N189" s="6">
        <f t="shared" si="7"/>
        <v>47818</v>
      </c>
    </row>
    <row r="190" spans="1:14" ht="15.75">
      <c r="A190" s="3">
        <v>8</v>
      </c>
      <c r="B190" s="3">
        <v>1972</v>
      </c>
      <c r="C190" s="6">
        <f t="shared" si="8"/>
        <v>26512</v>
      </c>
      <c r="D190" s="3">
        <v>62</v>
      </c>
      <c r="E190" s="3">
        <v>9</v>
      </c>
      <c r="F190" s="3">
        <v>2034</v>
      </c>
      <c r="G190" s="6">
        <f t="shared" si="9"/>
        <v>49188</v>
      </c>
      <c r="H190" s="3">
        <v>8</v>
      </c>
      <c r="I190" s="3">
        <v>1972</v>
      </c>
      <c r="J190" s="6">
        <f t="shared" si="6"/>
        <v>26512</v>
      </c>
      <c r="K190" s="3">
        <v>58.04</v>
      </c>
      <c r="L190" s="2">
        <v>1</v>
      </c>
      <c r="M190" s="3">
        <v>2031</v>
      </c>
      <c r="N190" s="6">
        <f t="shared" si="7"/>
        <v>47849</v>
      </c>
    </row>
    <row r="191" spans="1:14" ht="15.75">
      <c r="A191" s="3">
        <v>9</v>
      </c>
      <c r="B191" s="3">
        <v>1972</v>
      </c>
      <c r="C191" s="6">
        <f t="shared" si="8"/>
        <v>26543</v>
      </c>
      <c r="D191" s="3">
        <v>62</v>
      </c>
      <c r="E191" s="3">
        <v>10</v>
      </c>
      <c r="F191" s="3">
        <v>2034</v>
      </c>
      <c r="G191" s="6">
        <f t="shared" si="9"/>
        <v>49218</v>
      </c>
      <c r="H191" s="3">
        <v>9</v>
      </c>
      <c r="I191" s="3">
        <v>1972</v>
      </c>
      <c r="J191" s="6">
        <f t="shared" si="6"/>
        <v>26543</v>
      </c>
      <c r="K191" s="3">
        <v>58.08</v>
      </c>
      <c r="L191" s="3">
        <v>6</v>
      </c>
      <c r="M191" s="3">
        <v>2031</v>
      </c>
      <c r="N191" s="6">
        <f t="shared" si="7"/>
        <v>48000</v>
      </c>
    </row>
    <row r="192" spans="1:14" ht="15.75">
      <c r="A192" s="3">
        <v>10</v>
      </c>
      <c r="B192" s="3">
        <v>1972</v>
      </c>
      <c r="C192" s="6">
        <f t="shared" si="8"/>
        <v>26573</v>
      </c>
      <c r="D192" s="3">
        <v>62</v>
      </c>
      <c r="E192" s="3">
        <v>11</v>
      </c>
      <c r="F192" s="3">
        <v>2034</v>
      </c>
      <c r="G192" s="6">
        <f t="shared" si="9"/>
        <v>49249</v>
      </c>
      <c r="H192" s="3">
        <v>10</v>
      </c>
      <c r="I192" s="3">
        <v>1972</v>
      </c>
      <c r="J192" s="6">
        <f t="shared" si="6"/>
        <v>26573</v>
      </c>
      <c r="K192" s="3">
        <v>58.08</v>
      </c>
      <c r="L192" s="3">
        <v>7</v>
      </c>
      <c r="M192" s="3">
        <v>2031</v>
      </c>
      <c r="N192" s="6">
        <f t="shared" si="7"/>
        <v>48030</v>
      </c>
    </row>
    <row r="193" spans="1:14" ht="15.75">
      <c r="A193" s="3">
        <v>11</v>
      </c>
      <c r="B193" s="3">
        <v>1972</v>
      </c>
      <c r="C193" s="6">
        <f t="shared" si="8"/>
        <v>26604</v>
      </c>
      <c r="D193" s="3">
        <v>62</v>
      </c>
      <c r="E193" s="3">
        <v>12</v>
      </c>
      <c r="F193" s="3">
        <v>2034</v>
      </c>
      <c r="G193" s="6">
        <f t="shared" si="9"/>
        <v>49279</v>
      </c>
      <c r="H193" s="3">
        <v>11</v>
      </c>
      <c r="I193" s="3">
        <v>1972</v>
      </c>
      <c r="J193" s="6">
        <f t="shared" si="6"/>
        <v>26604</v>
      </c>
      <c r="K193" s="3">
        <v>58.08</v>
      </c>
      <c r="L193" s="3">
        <v>8</v>
      </c>
      <c r="M193" s="3">
        <v>2031</v>
      </c>
      <c r="N193" s="6">
        <f t="shared" si="7"/>
        <v>48061</v>
      </c>
    </row>
    <row r="194" spans="1:14" ht="15.75">
      <c r="A194" s="3">
        <v>12</v>
      </c>
      <c r="B194" s="3">
        <v>1972</v>
      </c>
      <c r="C194" s="6">
        <f t="shared" si="8"/>
        <v>26634</v>
      </c>
      <c r="D194" s="3">
        <v>62</v>
      </c>
      <c r="E194" s="3">
        <v>1</v>
      </c>
      <c r="F194" s="3">
        <v>2035</v>
      </c>
      <c r="G194" s="6">
        <f t="shared" si="9"/>
        <v>49310</v>
      </c>
      <c r="H194" s="3">
        <v>12</v>
      </c>
      <c r="I194" s="3">
        <v>1972</v>
      </c>
      <c r="J194" s="6">
        <f t="shared" si="6"/>
        <v>26634</v>
      </c>
      <c r="K194" s="3">
        <v>58.08</v>
      </c>
      <c r="L194" s="3">
        <v>9</v>
      </c>
      <c r="M194" s="3">
        <v>2031</v>
      </c>
      <c r="N194" s="6">
        <f t="shared" si="7"/>
        <v>48092</v>
      </c>
    </row>
    <row r="195" spans="1:14" ht="15.75">
      <c r="A195" s="3">
        <v>1</v>
      </c>
      <c r="B195" s="3">
        <v>1973</v>
      </c>
      <c r="C195" s="6">
        <f t="shared" si="8"/>
        <v>26665</v>
      </c>
      <c r="D195" s="3">
        <v>62</v>
      </c>
      <c r="E195" s="3">
        <v>2</v>
      </c>
      <c r="F195" s="3">
        <v>2035</v>
      </c>
      <c r="G195" s="6">
        <f t="shared" si="9"/>
        <v>49341</v>
      </c>
      <c r="H195" s="3">
        <v>1</v>
      </c>
      <c r="I195" s="3">
        <v>1973</v>
      </c>
      <c r="J195" s="6">
        <f t="shared" si="6"/>
        <v>26665</v>
      </c>
      <c r="K195" s="3">
        <v>58.08</v>
      </c>
      <c r="L195" s="3">
        <v>10</v>
      </c>
      <c r="M195" s="3">
        <v>2031</v>
      </c>
      <c r="N195" s="6">
        <f t="shared" si="7"/>
        <v>48122</v>
      </c>
    </row>
    <row r="196" spans="1:14" ht="15.75">
      <c r="A196" s="3">
        <v>2</v>
      </c>
      <c r="B196" s="3">
        <v>1973</v>
      </c>
      <c r="C196" s="6">
        <f t="shared" si="8"/>
        <v>26696</v>
      </c>
      <c r="D196" s="3">
        <v>62</v>
      </c>
      <c r="E196" s="3">
        <v>3</v>
      </c>
      <c r="F196" s="3">
        <v>2035</v>
      </c>
      <c r="G196" s="6">
        <f t="shared" si="9"/>
        <v>49369</v>
      </c>
      <c r="H196" s="3">
        <v>2</v>
      </c>
      <c r="I196" s="3">
        <v>1973</v>
      </c>
      <c r="J196" s="6">
        <f t="shared" si="6"/>
        <v>26696</v>
      </c>
      <c r="K196" s="3">
        <v>58.08</v>
      </c>
      <c r="L196" s="3">
        <v>11</v>
      </c>
      <c r="M196" s="3">
        <v>2031</v>
      </c>
      <c r="N196" s="6">
        <f t="shared" si="7"/>
        <v>48153</v>
      </c>
    </row>
    <row r="197" spans="1:14" ht="15.75">
      <c r="A197" s="3">
        <v>3</v>
      </c>
      <c r="B197" s="3">
        <v>1973</v>
      </c>
      <c r="C197" s="6">
        <f t="shared" si="8"/>
        <v>26724</v>
      </c>
      <c r="D197" s="3">
        <v>62</v>
      </c>
      <c r="E197" s="3">
        <v>4</v>
      </c>
      <c r="F197" s="3">
        <v>2035</v>
      </c>
      <c r="G197" s="6">
        <f t="shared" si="9"/>
        <v>49400</v>
      </c>
      <c r="H197" s="3">
        <v>3</v>
      </c>
      <c r="I197" s="3">
        <v>1973</v>
      </c>
      <c r="J197" s="6">
        <f t="shared" si="6"/>
        <v>26724</v>
      </c>
      <c r="K197" s="3">
        <v>58.08</v>
      </c>
      <c r="L197" s="3">
        <v>12</v>
      </c>
      <c r="M197" s="3">
        <v>2031</v>
      </c>
      <c r="N197" s="6">
        <f t="shared" si="7"/>
        <v>48183</v>
      </c>
    </row>
    <row r="198" spans="1:14" ht="15.75">
      <c r="A198" s="3">
        <v>4</v>
      </c>
      <c r="B198" s="3">
        <v>1973</v>
      </c>
      <c r="C198" s="6">
        <f t="shared" si="8"/>
        <v>26755</v>
      </c>
      <c r="D198" s="3">
        <v>62</v>
      </c>
      <c r="E198" s="3">
        <v>5</v>
      </c>
      <c r="F198" s="3">
        <v>2035</v>
      </c>
      <c r="G198" s="6">
        <f t="shared" si="9"/>
        <v>49430</v>
      </c>
      <c r="H198" s="3">
        <v>4</v>
      </c>
      <c r="I198" s="3">
        <v>1973</v>
      </c>
      <c r="J198" s="6">
        <f t="shared" si="6"/>
        <v>26755</v>
      </c>
      <c r="K198" s="3">
        <v>58.08</v>
      </c>
      <c r="L198" s="2">
        <v>1</v>
      </c>
      <c r="M198" s="3">
        <v>2032</v>
      </c>
      <c r="N198" s="6">
        <f t="shared" si="7"/>
        <v>48214</v>
      </c>
    </row>
    <row r="199" spans="1:14" ht="15.75">
      <c r="A199" s="3">
        <v>5</v>
      </c>
      <c r="B199" s="3">
        <v>1973</v>
      </c>
      <c r="C199" s="6">
        <f t="shared" si="8"/>
        <v>26785</v>
      </c>
      <c r="D199" s="3">
        <v>62</v>
      </c>
      <c r="E199" s="3">
        <v>6</v>
      </c>
      <c r="F199" s="3">
        <v>2035</v>
      </c>
      <c r="G199" s="6">
        <f t="shared" si="9"/>
        <v>49461</v>
      </c>
      <c r="H199" s="3">
        <v>5</v>
      </c>
      <c r="I199" s="3">
        <v>1973</v>
      </c>
      <c r="J199" s="6">
        <f t="shared" si="6"/>
        <v>26785</v>
      </c>
      <c r="K199" s="3">
        <v>59</v>
      </c>
      <c r="L199" s="3">
        <v>6</v>
      </c>
      <c r="M199" s="3">
        <v>2032</v>
      </c>
      <c r="N199" s="6">
        <f t="shared" si="7"/>
        <v>48366</v>
      </c>
    </row>
    <row r="200" spans="1:14" ht="15.75">
      <c r="A200" s="3">
        <v>6</v>
      </c>
      <c r="B200" s="3">
        <v>1973</v>
      </c>
      <c r="C200" s="6">
        <f t="shared" si="8"/>
        <v>26816</v>
      </c>
      <c r="D200" s="3">
        <v>62</v>
      </c>
      <c r="E200" s="3">
        <v>7</v>
      </c>
      <c r="F200" s="3">
        <v>2035</v>
      </c>
      <c r="G200" s="6">
        <f t="shared" si="9"/>
        <v>49491</v>
      </c>
      <c r="H200" s="3">
        <v>6</v>
      </c>
      <c r="I200" s="3">
        <v>1973</v>
      </c>
      <c r="J200" s="6">
        <f t="shared" si="6"/>
        <v>26816</v>
      </c>
      <c r="K200" s="3">
        <v>59</v>
      </c>
      <c r="L200" s="3">
        <v>7</v>
      </c>
      <c r="M200" s="3">
        <v>2032</v>
      </c>
      <c r="N200" s="6">
        <f t="shared" si="7"/>
        <v>48396</v>
      </c>
    </row>
    <row r="201" spans="1:14" ht="15.75">
      <c r="A201" s="3">
        <v>7</v>
      </c>
      <c r="B201" s="3">
        <v>1973</v>
      </c>
      <c r="C201" s="6">
        <f t="shared" si="8"/>
        <v>26846</v>
      </c>
      <c r="D201" s="3">
        <v>62</v>
      </c>
      <c r="E201" s="3">
        <v>8</v>
      </c>
      <c r="F201" s="3">
        <v>2035</v>
      </c>
      <c r="G201" s="6">
        <f t="shared" si="9"/>
        <v>49522</v>
      </c>
      <c r="H201" s="3">
        <v>7</v>
      </c>
      <c r="I201" s="3">
        <v>1973</v>
      </c>
      <c r="J201" s="6">
        <f t="shared" si="6"/>
        <v>26846</v>
      </c>
      <c r="K201" s="3">
        <v>59</v>
      </c>
      <c r="L201" s="3">
        <v>8</v>
      </c>
      <c r="M201" s="3">
        <v>2032</v>
      </c>
      <c r="N201" s="6">
        <f t="shared" si="7"/>
        <v>48427</v>
      </c>
    </row>
    <row r="202" spans="1:14" ht="15.75">
      <c r="A202" s="3">
        <v>8</v>
      </c>
      <c r="B202" s="3">
        <v>1973</v>
      </c>
      <c r="C202" s="6">
        <f t="shared" si="8"/>
        <v>26877</v>
      </c>
      <c r="D202" s="3">
        <v>62</v>
      </c>
      <c r="E202" s="3">
        <v>9</v>
      </c>
      <c r="F202" s="3">
        <v>2035</v>
      </c>
      <c r="G202" s="6">
        <f t="shared" si="9"/>
        <v>49553</v>
      </c>
      <c r="H202" s="3">
        <v>8</v>
      </c>
      <c r="I202" s="3">
        <v>1973</v>
      </c>
      <c r="J202" s="6">
        <f t="shared" si="6"/>
        <v>26877</v>
      </c>
      <c r="K202" s="3">
        <v>59</v>
      </c>
      <c r="L202" s="3">
        <v>9</v>
      </c>
      <c r="M202" s="3">
        <v>2032</v>
      </c>
      <c r="N202" s="6">
        <f t="shared" si="7"/>
        <v>48458</v>
      </c>
    </row>
    <row r="203" spans="1:14" ht="15.75">
      <c r="A203" s="3">
        <v>9</v>
      </c>
      <c r="B203" s="3">
        <v>1973</v>
      </c>
      <c r="C203" s="6">
        <f t="shared" si="8"/>
        <v>26908</v>
      </c>
      <c r="D203" s="3">
        <v>62</v>
      </c>
      <c r="E203" s="3">
        <v>10</v>
      </c>
      <c r="F203" s="3">
        <v>2035</v>
      </c>
      <c r="G203" s="6">
        <f t="shared" si="9"/>
        <v>49583</v>
      </c>
      <c r="H203" s="3">
        <v>9</v>
      </c>
      <c r="I203" s="3">
        <v>1973</v>
      </c>
      <c r="J203" s="6">
        <f t="shared" si="6"/>
        <v>26908</v>
      </c>
      <c r="K203" s="3">
        <v>59</v>
      </c>
      <c r="L203" s="3">
        <v>10</v>
      </c>
      <c r="M203" s="3">
        <v>2032</v>
      </c>
      <c r="N203" s="6">
        <f t="shared" si="7"/>
        <v>48488</v>
      </c>
    </row>
    <row r="204" spans="1:14" ht="15.75">
      <c r="A204" s="3">
        <v>10</v>
      </c>
      <c r="B204" s="3">
        <v>1973</v>
      </c>
      <c r="C204" s="6">
        <f t="shared" si="8"/>
        <v>26938</v>
      </c>
      <c r="D204" s="3">
        <v>62</v>
      </c>
      <c r="E204" s="3">
        <v>11</v>
      </c>
      <c r="F204" s="3">
        <v>2035</v>
      </c>
      <c r="G204" s="6">
        <f t="shared" si="9"/>
        <v>49614</v>
      </c>
      <c r="H204" s="3">
        <v>10</v>
      </c>
      <c r="I204" s="3">
        <v>1973</v>
      </c>
      <c r="J204" s="6">
        <f t="shared" si="6"/>
        <v>26938</v>
      </c>
      <c r="K204" s="3">
        <v>59</v>
      </c>
      <c r="L204" s="3">
        <v>11</v>
      </c>
      <c r="M204" s="3">
        <v>2032</v>
      </c>
      <c r="N204" s="6">
        <f t="shared" si="7"/>
        <v>48519</v>
      </c>
    </row>
    <row r="205" spans="1:14" ht="15.75">
      <c r="A205" s="3">
        <v>11</v>
      </c>
      <c r="B205" s="3">
        <v>1973</v>
      </c>
      <c r="C205" s="6">
        <f t="shared" si="8"/>
        <v>26969</v>
      </c>
      <c r="D205" s="3">
        <v>62</v>
      </c>
      <c r="E205" s="3">
        <v>12</v>
      </c>
      <c r="F205" s="3">
        <v>2035</v>
      </c>
      <c r="G205" s="6">
        <f t="shared" si="9"/>
        <v>49644</v>
      </c>
      <c r="H205" s="3">
        <v>11</v>
      </c>
      <c r="I205" s="3">
        <v>1973</v>
      </c>
      <c r="J205" s="6">
        <f t="shared" si="6"/>
        <v>26969</v>
      </c>
      <c r="K205" s="3">
        <v>59</v>
      </c>
      <c r="L205" s="3">
        <v>12</v>
      </c>
      <c r="M205" s="3">
        <v>2032</v>
      </c>
      <c r="N205" s="6">
        <f t="shared" si="7"/>
        <v>48549</v>
      </c>
    </row>
    <row r="206" spans="1:14" ht="15.75">
      <c r="A206" s="3">
        <v>12</v>
      </c>
      <c r="B206" s="3">
        <v>1973</v>
      </c>
      <c r="C206" s="6">
        <f t="shared" si="8"/>
        <v>26999</v>
      </c>
      <c r="D206" s="3">
        <v>62</v>
      </c>
      <c r="E206" s="3">
        <v>1</v>
      </c>
      <c r="F206" s="3">
        <v>2036</v>
      </c>
      <c r="G206" s="6">
        <f t="shared" si="9"/>
        <v>49675</v>
      </c>
      <c r="H206" s="3">
        <v>12</v>
      </c>
      <c r="I206" s="3">
        <v>1973</v>
      </c>
      <c r="J206" s="6">
        <f t="shared" si="6"/>
        <v>26999</v>
      </c>
      <c r="K206" s="3">
        <v>59</v>
      </c>
      <c r="L206" s="2">
        <v>1</v>
      </c>
      <c r="M206" s="3">
        <v>2033</v>
      </c>
      <c r="N206" s="6">
        <f t="shared" si="7"/>
        <v>48580</v>
      </c>
    </row>
    <row r="207" spans="1:14" ht="15.75">
      <c r="A207" s="3">
        <v>1</v>
      </c>
      <c r="B207" s="3">
        <v>1974</v>
      </c>
      <c r="C207" s="6">
        <f t="shared" si="8"/>
        <v>27030</v>
      </c>
      <c r="D207" s="3">
        <v>62</v>
      </c>
      <c r="E207" s="3">
        <v>2</v>
      </c>
      <c r="F207" s="3">
        <v>2036</v>
      </c>
      <c r="G207" s="6">
        <f t="shared" si="9"/>
        <v>49706</v>
      </c>
      <c r="H207" s="3">
        <v>1</v>
      </c>
      <c r="I207" s="3">
        <v>1974</v>
      </c>
      <c r="J207" s="6">
        <f t="shared" si="6"/>
        <v>27030</v>
      </c>
      <c r="K207" s="3">
        <v>59.04</v>
      </c>
      <c r="L207" s="3">
        <v>6</v>
      </c>
      <c r="M207" s="3">
        <v>2033</v>
      </c>
      <c r="N207" s="6">
        <f t="shared" si="7"/>
        <v>48731</v>
      </c>
    </row>
    <row r="208" spans="1:14" ht="15.75">
      <c r="A208" s="3">
        <v>2</v>
      </c>
      <c r="B208" s="3">
        <v>1974</v>
      </c>
      <c r="C208" s="6">
        <f t="shared" si="8"/>
        <v>27061</v>
      </c>
      <c r="D208" s="3">
        <v>62</v>
      </c>
      <c r="E208" s="3">
        <v>3</v>
      </c>
      <c r="F208" s="3">
        <v>2036</v>
      </c>
      <c r="G208" s="6">
        <f t="shared" si="9"/>
        <v>49735</v>
      </c>
      <c r="H208" s="3">
        <v>2</v>
      </c>
      <c r="I208" s="3">
        <v>1974</v>
      </c>
      <c r="J208" s="6">
        <f t="shared" si="6"/>
        <v>27061</v>
      </c>
      <c r="K208" s="3">
        <v>59.04</v>
      </c>
      <c r="L208" s="3">
        <v>7</v>
      </c>
      <c r="M208" s="3">
        <v>2033</v>
      </c>
      <c r="N208" s="6">
        <f t="shared" si="7"/>
        <v>48761</v>
      </c>
    </row>
    <row r="209" spans="1:14" ht="15.75">
      <c r="A209" s="3">
        <v>3</v>
      </c>
      <c r="B209" s="3">
        <v>1974</v>
      </c>
      <c r="C209" s="6">
        <f t="shared" si="8"/>
        <v>27089</v>
      </c>
      <c r="D209" s="3">
        <v>62</v>
      </c>
      <c r="E209" s="3">
        <v>4</v>
      </c>
      <c r="F209" s="3">
        <v>2036</v>
      </c>
      <c r="G209" s="6">
        <f t="shared" si="9"/>
        <v>49766</v>
      </c>
      <c r="H209" s="3">
        <v>3</v>
      </c>
      <c r="I209" s="3">
        <v>1974</v>
      </c>
      <c r="J209" s="6">
        <f t="shared" si="6"/>
        <v>27089</v>
      </c>
      <c r="K209" s="3">
        <v>59.04</v>
      </c>
      <c r="L209" s="3">
        <v>8</v>
      </c>
      <c r="M209" s="3">
        <v>2033</v>
      </c>
      <c r="N209" s="6">
        <f t="shared" si="7"/>
        <v>48792</v>
      </c>
    </row>
    <row r="210" spans="1:14" ht="15.75">
      <c r="A210" s="3">
        <v>4</v>
      </c>
      <c r="B210" s="3">
        <v>1974</v>
      </c>
      <c r="C210" s="6">
        <f t="shared" si="8"/>
        <v>27120</v>
      </c>
      <c r="D210" s="3">
        <v>62</v>
      </c>
      <c r="E210" s="3">
        <v>5</v>
      </c>
      <c r="F210" s="3">
        <v>2036</v>
      </c>
      <c r="G210" s="6">
        <f t="shared" si="9"/>
        <v>49796</v>
      </c>
      <c r="H210" s="3">
        <v>4</v>
      </c>
      <c r="I210" s="3">
        <v>1974</v>
      </c>
      <c r="J210" s="6">
        <f t="shared" si="6"/>
        <v>27120</v>
      </c>
      <c r="K210" s="3">
        <v>59.04</v>
      </c>
      <c r="L210" s="3">
        <v>9</v>
      </c>
      <c r="M210" s="3">
        <v>2033</v>
      </c>
      <c r="N210" s="6">
        <f t="shared" si="7"/>
        <v>48823</v>
      </c>
    </row>
    <row r="211" spans="1:14" ht="15.75">
      <c r="A211" s="3">
        <v>5</v>
      </c>
      <c r="B211" s="3">
        <v>1974</v>
      </c>
      <c r="C211" s="6">
        <f t="shared" si="8"/>
        <v>27150</v>
      </c>
      <c r="D211" s="3">
        <v>62</v>
      </c>
      <c r="E211" s="3">
        <v>6</v>
      </c>
      <c r="F211" s="3">
        <v>2036</v>
      </c>
      <c r="G211" s="6">
        <f t="shared" si="9"/>
        <v>49827</v>
      </c>
      <c r="H211" s="3">
        <v>5</v>
      </c>
      <c r="I211" s="3">
        <v>1974</v>
      </c>
      <c r="J211" s="6">
        <f t="shared" si="6"/>
        <v>27150</v>
      </c>
      <c r="K211" s="3">
        <v>59.04</v>
      </c>
      <c r="L211" s="3">
        <v>10</v>
      </c>
      <c r="M211" s="3">
        <v>2033</v>
      </c>
      <c r="N211" s="6">
        <f t="shared" si="7"/>
        <v>48853</v>
      </c>
    </row>
    <row r="212" spans="1:14" ht="15.75">
      <c r="A212" s="3">
        <v>6</v>
      </c>
      <c r="B212" s="3">
        <v>1974</v>
      </c>
      <c r="C212" s="6">
        <f t="shared" si="8"/>
        <v>27181</v>
      </c>
      <c r="D212" s="3">
        <v>62</v>
      </c>
      <c r="E212" s="3">
        <v>7</v>
      </c>
      <c r="F212" s="3">
        <v>2036</v>
      </c>
      <c r="G212" s="6">
        <f t="shared" si="9"/>
        <v>49857</v>
      </c>
      <c r="H212" s="3">
        <v>6</v>
      </c>
      <c r="I212" s="3">
        <v>1974</v>
      </c>
      <c r="J212" s="6">
        <f t="shared" si="6"/>
        <v>27181</v>
      </c>
      <c r="K212" s="3">
        <v>59.04</v>
      </c>
      <c r="L212" s="3">
        <v>11</v>
      </c>
      <c r="M212" s="3">
        <v>2033</v>
      </c>
      <c r="N212" s="6">
        <f t="shared" si="7"/>
        <v>48884</v>
      </c>
    </row>
    <row r="213" spans="1:14" ht="15.75">
      <c r="A213" s="3">
        <v>7</v>
      </c>
      <c r="B213" s="3">
        <v>1974</v>
      </c>
      <c r="C213" s="6">
        <f t="shared" si="8"/>
        <v>27211</v>
      </c>
      <c r="D213" s="3">
        <v>62</v>
      </c>
      <c r="E213" s="3">
        <v>8</v>
      </c>
      <c r="F213" s="3">
        <v>2036</v>
      </c>
      <c r="G213" s="6">
        <f t="shared" si="9"/>
        <v>49888</v>
      </c>
      <c r="H213" s="3">
        <v>7</v>
      </c>
      <c r="I213" s="3">
        <v>1974</v>
      </c>
      <c r="J213" s="6">
        <f t="shared" si="6"/>
        <v>27211</v>
      </c>
      <c r="K213" s="3">
        <v>59.04</v>
      </c>
      <c r="L213" s="3">
        <v>12</v>
      </c>
      <c r="M213" s="3">
        <v>2033</v>
      </c>
      <c r="N213" s="6">
        <f t="shared" si="7"/>
        <v>48914</v>
      </c>
    </row>
    <row r="214" spans="1:14" ht="15.75">
      <c r="A214" s="3">
        <v>8</v>
      </c>
      <c r="B214" s="3">
        <v>1974</v>
      </c>
      <c r="C214" s="6">
        <f t="shared" si="8"/>
        <v>27242</v>
      </c>
      <c r="D214" s="3">
        <v>62</v>
      </c>
      <c r="E214" s="3">
        <v>9</v>
      </c>
      <c r="F214" s="3">
        <v>2036</v>
      </c>
      <c r="G214" s="6">
        <f t="shared" si="9"/>
        <v>49919</v>
      </c>
      <c r="H214" s="3">
        <v>8</v>
      </c>
      <c r="I214" s="3">
        <v>1974</v>
      </c>
      <c r="J214" s="6">
        <f t="shared" si="6"/>
        <v>27242</v>
      </c>
      <c r="K214" s="3">
        <v>59.04</v>
      </c>
      <c r="L214" s="2">
        <v>1</v>
      </c>
      <c r="M214" s="3">
        <v>2034</v>
      </c>
      <c r="N214" s="6">
        <f t="shared" si="7"/>
        <v>48945</v>
      </c>
    </row>
    <row r="215" spans="1:14" ht="15.75">
      <c r="A215" s="3">
        <v>9</v>
      </c>
      <c r="B215" s="3">
        <v>1974</v>
      </c>
      <c r="C215" s="6">
        <f t="shared" si="8"/>
        <v>27273</v>
      </c>
      <c r="D215" s="3">
        <v>62</v>
      </c>
      <c r="E215" s="3">
        <v>10</v>
      </c>
      <c r="F215" s="3">
        <v>2036</v>
      </c>
      <c r="G215" s="6">
        <f t="shared" si="9"/>
        <v>49949</v>
      </c>
      <c r="H215" s="3">
        <v>9</v>
      </c>
      <c r="I215" s="3">
        <v>1974</v>
      </c>
      <c r="J215" s="6">
        <f t="shared" si="6"/>
        <v>27273</v>
      </c>
      <c r="K215" s="3">
        <v>59.08</v>
      </c>
      <c r="L215" s="3">
        <v>6</v>
      </c>
      <c r="M215" s="3">
        <v>2034</v>
      </c>
      <c r="N215" s="6">
        <f t="shared" si="7"/>
        <v>49096</v>
      </c>
    </row>
    <row r="216" spans="1:14" ht="15.75">
      <c r="A216" s="3">
        <v>10</v>
      </c>
      <c r="B216" s="3">
        <v>1974</v>
      </c>
      <c r="C216" s="6">
        <f t="shared" si="8"/>
        <v>27303</v>
      </c>
      <c r="D216" s="3">
        <v>62</v>
      </c>
      <c r="E216" s="3">
        <v>11</v>
      </c>
      <c r="F216" s="3">
        <v>2036</v>
      </c>
      <c r="G216" s="6">
        <f t="shared" si="9"/>
        <v>49980</v>
      </c>
      <c r="H216" s="3">
        <v>10</v>
      </c>
      <c r="I216" s="3">
        <v>1974</v>
      </c>
      <c r="J216" s="6">
        <f t="shared" si="6"/>
        <v>27303</v>
      </c>
      <c r="K216" s="3">
        <v>59.08</v>
      </c>
      <c r="L216" s="3">
        <v>7</v>
      </c>
      <c r="M216" s="3">
        <v>2034</v>
      </c>
      <c r="N216" s="6">
        <f t="shared" si="7"/>
        <v>49126</v>
      </c>
    </row>
    <row r="217" spans="1:14" ht="15.75">
      <c r="A217" s="3">
        <v>11</v>
      </c>
      <c r="B217" s="3">
        <v>1974</v>
      </c>
      <c r="C217" s="6">
        <f t="shared" si="8"/>
        <v>27334</v>
      </c>
      <c r="D217" s="3">
        <v>62</v>
      </c>
      <c r="E217" s="3">
        <v>12</v>
      </c>
      <c r="F217" s="3">
        <v>2036</v>
      </c>
      <c r="G217" s="6">
        <f t="shared" si="9"/>
        <v>50010</v>
      </c>
      <c r="H217" s="3">
        <v>11</v>
      </c>
      <c r="I217" s="3">
        <v>1974</v>
      </c>
      <c r="J217" s="6">
        <f t="shared" si="6"/>
        <v>27334</v>
      </c>
      <c r="K217" s="3">
        <v>59.08</v>
      </c>
      <c r="L217" s="3">
        <v>8</v>
      </c>
      <c r="M217" s="3">
        <v>2034</v>
      </c>
      <c r="N217" s="6">
        <f t="shared" si="7"/>
        <v>49157</v>
      </c>
    </row>
    <row r="218" spans="1:14" ht="15.75">
      <c r="A218" s="3">
        <v>12</v>
      </c>
      <c r="B218" s="3">
        <v>1974</v>
      </c>
      <c r="C218" s="6">
        <f t="shared" si="8"/>
        <v>27364</v>
      </c>
      <c r="D218" s="3">
        <v>62</v>
      </c>
      <c r="E218" s="3">
        <v>1</v>
      </c>
      <c r="F218" s="3">
        <v>2037</v>
      </c>
      <c r="G218" s="6">
        <f t="shared" si="9"/>
        <v>50041</v>
      </c>
      <c r="H218" s="3">
        <v>12</v>
      </c>
      <c r="I218" s="3">
        <v>1974</v>
      </c>
      <c r="J218" s="6">
        <f t="shared" si="6"/>
        <v>27364</v>
      </c>
      <c r="K218" s="3">
        <v>59.08</v>
      </c>
      <c r="L218" s="3">
        <v>9</v>
      </c>
      <c r="M218" s="3">
        <v>2034</v>
      </c>
      <c r="N218" s="6">
        <f t="shared" si="7"/>
        <v>49188</v>
      </c>
    </row>
    <row r="219" spans="1:14" ht="15.75">
      <c r="A219" s="3">
        <v>1</v>
      </c>
      <c r="B219" s="3">
        <v>1975</v>
      </c>
      <c r="C219" s="6">
        <f t="shared" si="8"/>
        <v>27395</v>
      </c>
      <c r="D219" s="3">
        <v>62</v>
      </c>
      <c r="E219" s="3">
        <v>2</v>
      </c>
      <c r="F219" s="3">
        <v>2037</v>
      </c>
      <c r="G219" s="6">
        <f t="shared" si="9"/>
        <v>50072</v>
      </c>
      <c r="H219" s="3">
        <v>1</v>
      </c>
      <c r="I219" s="3">
        <v>1975</v>
      </c>
      <c r="J219" s="6">
        <f t="shared" si="6"/>
        <v>27395</v>
      </c>
      <c r="K219" s="3">
        <v>59.08</v>
      </c>
      <c r="L219" s="3">
        <v>10</v>
      </c>
      <c r="M219" s="3">
        <v>2034</v>
      </c>
      <c r="N219" s="6">
        <f t="shared" si="7"/>
        <v>49218</v>
      </c>
    </row>
    <row r="220" spans="1:14" ht="15.75">
      <c r="A220" s="3">
        <v>2</v>
      </c>
      <c r="B220" s="3">
        <v>1975</v>
      </c>
      <c r="C220" s="6">
        <f t="shared" si="8"/>
        <v>27426</v>
      </c>
      <c r="D220" s="3">
        <v>62</v>
      </c>
      <c r="E220" s="3">
        <v>3</v>
      </c>
      <c r="F220" s="3">
        <v>2037</v>
      </c>
      <c r="G220" s="6">
        <f t="shared" si="9"/>
        <v>50100</v>
      </c>
      <c r="H220" s="3">
        <v>2</v>
      </c>
      <c r="I220" s="3">
        <v>1975</v>
      </c>
      <c r="J220" s="6">
        <f t="shared" si="6"/>
        <v>27426</v>
      </c>
      <c r="K220" s="3">
        <v>59.08</v>
      </c>
      <c r="L220" s="3">
        <v>11</v>
      </c>
      <c r="M220" s="3">
        <v>2034</v>
      </c>
      <c r="N220" s="6">
        <f t="shared" si="7"/>
        <v>49249</v>
      </c>
    </row>
    <row r="221" spans="1:14" ht="15.75">
      <c r="A221" s="3">
        <v>3</v>
      </c>
      <c r="B221" s="3">
        <v>1975</v>
      </c>
      <c r="C221" s="6">
        <f t="shared" si="8"/>
        <v>27454</v>
      </c>
      <c r="D221" s="3">
        <v>62</v>
      </c>
      <c r="E221" s="3">
        <v>4</v>
      </c>
      <c r="F221" s="3">
        <v>2037</v>
      </c>
      <c r="G221" s="6">
        <f t="shared" si="9"/>
        <v>50131</v>
      </c>
      <c r="H221" s="3">
        <v>3</v>
      </c>
      <c r="I221" s="3">
        <v>1975</v>
      </c>
      <c r="J221" s="6">
        <f t="shared" si="6"/>
        <v>27454</v>
      </c>
      <c r="K221" s="3">
        <v>59.08</v>
      </c>
      <c r="L221" s="3">
        <v>12</v>
      </c>
      <c r="M221" s="3">
        <v>2034</v>
      </c>
      <c r="N221" s="6">
        <f t="shared" si="7"/>
        <v>49279</v>
      </c>
    </row>
    <row r="222" spans="1:14" ht="15.75">
      <c r="A222" s="3">
        <v>4</v>
      </c>
      <c r="B222" s="3">
        <v>1975</v>
      </c>
      <c r="C222" s="6">
        <f t="shared" si="8"/>
        <v>27485</v>
      </c>
      <c r="D222" s="3">
        <v>62</v>
      </c>
      <c r="E222" s="3">
        <v>5</v>
      </c>
      <c r="F222" s="3">
        <v>2037</v>
      </c>
      <c r="G222" s="6">
        <f t="shared" si="9"/>
        <v>50161</v>
      </c>
      <c r="H222" s="3">
        <v>4</v>
      </c>
      <c r="I222" s="3">
        <v>1975</v>
      </c>
      <c r="J222" s="6">
        <f t="shared" si="6"/>
        <v>27485</v>
      </c>
      <c r="K222" s="3">
        <v>59.08</v>
      </c>
      <c r="L222" s="2">
        <v>1</v>
      </c>
      <c r="M222" s="3">
        <v>2035</v>
      </c>
      <c r="N222" s="6">
        <f t="shared" si="7"/>
        <v>49310</v>
      </c>
    </row>
    <row r="223" spans="1:14" ht="15.75">
      <c r="A223" s="3">
        <v>5</v>
      </c>
      <c r="B223" s="3">
        <v>1975</v>
      </c>
      <c r="C223" s="6">
        <f t="shared" si="8"/>
        <v>27515</v>
      </c>
      <c r="D223" s="3">
        <v>62</v>
      </c>
      <c r="E223" s="3">
        <v>6</v>
      </c>
      <c r="F223" s="3">
        <v>2037</v>
      </c>
      <c r="G223" s="6">
        <f t="shared" si="9"/>
        <v>50192</v>
      </c>
      <c r="H223" s="3">
        <v>5</v>
      </c>
      <c r="I223" s="3">
        <v>1975</v>
      </c>
      <c r="J223" s="6">
        <f t="shared" si="6"/>
        <v>27515</v>
      </c>
      <c r="K223" s="3">
        <v>60</v>
      </c>
      <c r="L223" s="3">
        <v>6</v>
      </c>
      <c r="M223" s="3">
        <v>2035</v>
      </c>
      <c r="N223" s="6">
        <f t="shared" si="7"/>
        <v>49461</v>
      </c>
    </row>
    <row r="224" spans="1:14" ht="15.75">
      <c r="A224" s="3">
        <v>6</v>
      </c>
      <c r="B224" s="3">
        <v>1975</v>
      </c>
      <c r="C224" s="6">
        <f t="shared" si="8"/>
        <v>27546</v>
      </c>
      <c r="D224" s="3">
        <v>62</v>
      </c>
      <c r="E224" s="3">
        <v>7</v>
      </c>
      <c r="F224" s="3">
        <v>2037</v>
      </c>
      <c r="G224" s="6">
        <f t="shared" si="9"/>
        <v>50222</v>
      </c>
      <c r="H224" s="3">
        <v>6</v>
      </c>
      <c r="I224" s="3">
        <v>1975</v>
      </c>
      <c r="J224" s="6">
        <f t="shared" si="6"/>
        <v>27546</v>
      </c>
      <c r="K224" s="3">
        <v>60</v>
      </c>
      <c r="L224" s="3">
        <v>7</v>
      </c>
      <c r="M224" s="3">
        <v>2035</v>
      </c>
      <c r="N224" s="6">
        <f t="shared" si="7"/>
        <v>49491</v>
      </c>
    </row>
    <row r="225" spans="1:14" ht="15.75">
      <c r="A225" s="3">
        <v>7</v>
      </c>
      <c r="B225" s="3">
        <v>1975</v>
      </c>
      <c r="C225" s="6">
        <f t="shared" si="8"/>
        <v>27576</v>
      </c>
      <c r="D225" s="3">
        <v>62</v>
      </c>
      <c r="E225" s="3">
        <v>8</v>
      </c>
      <c r="F225" s="3">
        <v>2037</v>
      </c>
      <c r="G225" s="6">
        <f t="shared" si="9"/>
        <v>50253</v>
      </c>
      <c r="H225" s="3">
        <v>7</v>
      </c>
      <c r="I225" s="3">
        <v>1975</v>
      </c>
      <c r="J225" s="6">
        <f t="shared" si="6"/>
        <v>27576</v>
      </c>
      <c r="K225" s="3">
        <v>60</v>
      </c>
      <c r="L225" s="3">
        <v>8</v>
      </c>
      <c r="M225" s="3">
        <v>2035</v>
      </c>
      <c r="N225" s="6">
        <f t="shared" si="7"/>
        <v>49522</v>
      </c>
    </row>
    <row r="226" spans="1:14" ht="15.75">
      <c r="A226" s="3">
        <v>8</v>
      </c>
      <c r="B226" s="3">
        <v>1975</v>
      </c>
      <c r="C226" s="6">
        <f t="shared" si="8"/>
        <v>27607</v>
      </c>
      <c r="D226" s="3">
        <v>62</v>
      </c>
      <c r="E226" s="3">
        <v>9</v>
      </c>
      <c r="F226" s="3">
        <v>2037</v>
      </c>
      <c r="G226" s="6">
        <f t="shared" si="9"/>
        <v>50284</v>
      </c>
      <c r="H226" s="3">
        <v>8</v>
      </c>
      <c r="I226" s="3">
        <v>1975</v>
      </c>
      <c r="J226" s="6">
        <f t="shared" si="6"/>
        <v>27607</v>
      </c>
      <c r="K226" s="3">
        <v>60</v>
      </c>
      <c r="L226" s="3">
        <v>9</v>
      </c>
      <c r="M226" s="3">
        <v>2035</v>
      </c>
      <c r="N226" s="6">
        <f t="shared" si="7"/>
        <v>49553</v>
      </c>
    </row>
    <row r="227" spans="1:14" ht="15.75">
      <c r="A227" s="3">
        <v>9</v>
      </c>
      <c r="B227" s="3">
        <v>1975</v>
      </c>
      <c r="C227" s="6">
        <f t="shared" si="8"/>
        <v>27638</v>
      </c>
      <c r="D227" s="3">
        <v>62</v>
      </c>
      <c r="E227" s="3">
        <v>10</v>
      </c>
      <c r="F227" s="3">
        <v>2037</v>
      </c>
      <c r="G227" s="6">
        <f t="shared" si="9"/>
        <v>50314</v>
      </c>
      <c r="H227" s="3">
        <v>9</v>
      </c>
      <c r="I227" s="3">
        <v>1975</v>
      </c>
      <c r="J227" s="6">
        <f t="shared" si="6"/>
        <v>27638</v>
      </c>
      <c r="K227" s="3">
        <v>60</v>
      </c>
      <c r="L227" s="3">
        <v>10</v>
      </c>
      <c r="M227" s="3">
        <v>2035</v>
      </c>
      <c r="N227" s="6">
        <f t="shared" si="7"/>
        <v>49583</v>
      </c>
    </row>
    <row r="228" spans="1:14" ht="15.75">
      <c r="A228" s="3">
        <v>10</v>
      </c>
      <c r="B228" s="3">
        <v>1975</v>
      </c>
      <c r="C228" s="6">
        <f t="shared" si="8"/>
        <v>27668</v>
      </c>
      <c r="D228" s="3">
        <v>62</v>
      </c>
      <c r="E228" s="3">
        <v>11</v>
      </c>
      <c r="F228" s="3">
        <v>2037</v>
      </c>
      <c r="G228" s="6">
        <f t="shared" si="9"/>
        <v>50345</v>
      </c>
      <c r="H228" s="3">
        <v>10</v>
      </c>
      <c r="I228" s="3">
        <v>1975</v>
      </c>
      <c r="J228" s="6">
        <f t="shared" si="6"/>
        <v>27668</v>
      </c>
      <c r="K228" s="3">
        <v>60</v>
      </c>
      <c r="L228" s="3">
        <v>11</v>
      </c>
      <c r="M228" s="3">
        <v>2035</v>
      </c>
      <c r="N228" s="6">
        <f t="shared" si="7"/>
        <v>49614</v>
      </c>
    </row>
    <row r="229" spans="1:14" ht="15.75">
      <c r="A229" s="3">
        <v>11</v>
      </c>
      <c r="B229" s="3">
        <v>1975</v>
      </c>
      <c r="C229" s="6">
        <f t="shared" si="8"/>
        <v>27699</v>
      </c>
      <c r="D229" s="3">
        <v>62</v>
      </c>
      <c r="E229" s="3">
        <v>12</v>
      </c>
      <c r="F229" s="3">
        <v>2037</v>
      </c>
      <c r="G229" s="6">
        <f t="shared" si="9"/>
        <v>50375</v>
      </c>
      <c r="H229" s="3">
        <v>11</v>
      </c>
      <c r="I229" s="3">
        <v>1975</v>
      </c>
      <c r="J229" s="6">
        <f t="shared" si="6"/>
        <v>27699</v>
      </c>
      <c r="K229" s="3">
        <v>60</v>
      </c>
      <c r="L229" s="3">
        <v>12</v>
      </c>
      <c r="M229" s="3">
        <v>2035</v>
      </c>
      <c r="N229" s="6">
        <f t="shared" si="7"/>
        <v>49644</v>
      </c>
    </row>
    <row r="230" spans="1:14" ht="15.75">
      <c r="A230" s="3">
        <v>12</v>
      </c>
      <c r="B230" s="3">
        <v>1975</v>
      </c>
      <c r="C230" s="6">
        <f t="shared" si="8"/>
        <v>27729</v>
      </c>
      <c r="D230" s="3">
        <v>62</v>
      </c>
      <c r="E230" s="3">
        <v>1</v>
      </c>
      <c r="F230" s="3">
        <v>2038</v>
      </c>
      <c r="G230" s="6">
        <f t="shared" si="9"/>
        <v>50406</v>
      </c>
      <c r="H230" s="3">
        <v>12</v>
      </c>
      <c r="I230" s="3">
        <v>1975</v>
      </c>
      <c r="J230" s="6">
        <f t="shared" si="6"/>
        <v>27729</v>
      </c>
      <c r="K230" s="3">
        <v>60</v>
      </c>
      <c r="L230" s="3">
        <v>1</v>
      </c>
      <c r="M230" s="3">
        <v>2036</v>
      </c>
      <c r="N230" s="6">
        <f t="shared" si="7"/>
        <v>49675</v>
      </c>
    </row>
    <row r="231" spans="1:14" ht="15.75">
      <c r="A231" s="3">
        <v>1</v>
      </c>
      <c r="B231" s="3">
        <v>1976</v>
      </c>
      <c r="C231" s="6">
        <f t="shared" si="8"/>
        <v>27760</v>
      </c>
      <c r="D231" s="3">
        <v>62</v>
      </c>
      <c r="E231" s="3">
        <v>2</v>
      </c>
      <c r="F231" s="3">
        <v>2038</v>
      </c>
      <c r="G231" s="6">
        <f t="shared" si="9"/>
        <v>50437</v>
      </c>
      <c r="H231" s="3">
        <v>1</v>
      </c>
      <c r="I231" s="3">
        <v>1976</v>
      </c>
      <c r="J231" s="6">
        <f t="shared" si="6"/>
        <v>27760</v>
      </c>
      <c r="K231" s="3">
        <v>60</v>
      </c>
      <c r="L231" s="3">
        <v>2</v>
      </c>
      <c r="M231" s="3">
        <v>2036</v>
      </c>
      <c r="N231" s="6">
        <f t="shared" si="7"/>
        <v>49706</v>
      </c>
    </row>
    <row r="232" spans="1:14" ht="15.75">
      <c r="A232" s="3">
        <v>2</v>
      </c>
      <c r="B232" s="3">
        <v>1976</v>
      </c>
      <c r="C232" s="6">
        <f t="shared" si="8"/>
        <v>27791</v>
      </c>
      <c r="D232" s="3">
        <v>62</v>
      </c>
      <c r="E232" s="3">
        <v>3</v>
      </c>
      <c r="F232" s="3">
        <v>2038</v>
      </c>
      <c r="G232" s="6">
        <f t="shared" si="9"/>
        <v>50465</v>
      </c>
      <c r="H232" s="3">
        <v>2</v>
      </c>
      <c r="I232" s="3">
        <v>1976</v>
      </c>
      <c r="J232" s="6">
        <f t="shared" si="6"/>
        <v>27791</v>
      </c>
      <c r="K232" s="3">
        <v>60</v>
      </c>
      <c r="L232" s="3">
        <v>3</v>
      </c>
      <c r="M232" s="3">
        <v>2036</v>
      </c>
      <c r="N232" s="6">
        <f t="shared" si="7"/>
        <v>49735</v>
      </c>
    </row>
    <row r="233" spans="1:14" ht="15.75">
      <c r="A233" s="3">
        <v>3</v>
      </c>
      <c r="B233" s="3">
        <v>1976</v>
      </c>
      <c r="C233" s="6">
        <f t="shared" si="8"/>
        <v>27820</v>
      </c>
      <c r="D233" s="3">
        <v>62</v>
      </c>
      <c r="E233" s="3">
        <v>4</v>
      </c>
      <c r="F233" s="3">
        <v>2038</v>
      </c>
      <c r="G233" s="6">
        <f t="shared" si="9"/>
        <v>50496</v>
      </c>
      <c r="H233" s="3">
        <v>3</v>
      </c>
      <c r="I233" s="3">
        <v>1976</v>
      </c>
      <c r="J233" s="6">
        <f t="shared" si="6"/>
        <v>27820</v>
      </c>
      <c r="K233" s="3">
        <v>60</v>
      </c>
      <c r="L233" s="3">
        <v>4</v>
      </c>
      <c r="M233" s="3">
        <v>2036</v>
      </c>
      <c r="N233" s="6">
        <f t="shared" si="7"/>
        <v>49766</v>
      </c>
    </row>
    <row r="234" spans="1:14" ht="15.75">
      <c r="A234" s="3">
        <v>4</v>
      </c>
      <c r="B234" s="3">
        <v>1976</v>
      </c>
      <c r="C234" s="6">
        <f t="shared" si="8"/>
        <v>27851</v>
      </c>
      <c r="D234" s="3">
        <v>62</v>
      </c>
      <c r="E234" s="3">
        <v>5</v>
      </c>
      <c r="F234" s="3">
        <v>2038</v>
      </c>
      <c r="G234" s="6">
        <f t="shared" si="9"/>
        <v>50526</v>
      </c>
      <c r="H234" s="3">
        <v>4</v>
      </c>
      <c r="I234" s="3">
        <v>1976</v>
      </c>
      <c r="J234" s="6">
        <f t="shared" si="6"/>
        <v>27851</v>
      </c>
      <c r="K234" s="3">
        <v>60</v>
      </c>
      <c r="L234" s="3">
        <v>5</v>
      </c>
      <c r="M234" s="3">
        <v>2036</v>
      </c>
      <c r="N234" s="6">
        <f t="shared" si="7"/>
        <v>49796</v>
      </c>
    </row>
    <row r="235" spans="1:14" ht="15.75">
      <c r="A235" s="3">
        <v>5</v>
      </c>
      <c r="B235" s="3">
        <v>1976</v>
      </c>
      <c r="C235" s="6">
        <f t="shared" si="8"/>
        <v>27881</v>
      </c>
      <c r="D235" s="3">
        <v>62</v>
      </c>
      <c r="E235" s="3">
        <v>6</v>
      </c>
      <c r="F235" s="3">
        <v>2038</v>
      </c>
      <c r="G235" s="6">
        <f t="shared" si="9"/>
        <v>50557</v>
      </c>
      <c r="H235" s="3">
        <v>5</v>
      </c>
      <c r="I235" s="3">
        <v>1976</v>
      </c>
      <c r="J235" s="6">
        <f t="shared" si="6"/>
        <v>27881</v>
      </c>
      <c r="K235" s="3">
        <v>60</v>
      </c>
      <c r="L235" s="3">
        <v>6</v>
      </c>
      <c r="M235" s="3">
        <v>2036</v>
      </c>
      <c r="N235" s="6">
        <f t="shared" si="7"/>
        <v>49827</v>
      </c>
    </row>
    <row r="236" spans="1:14" ht="15.75">
      <c r="A236" s="3">
        <v>6</v>
      </c>
      <c r="B236" s="3">
        <v>1976</v>
      </c>
      <c r="C236" s="6">
        <f t="shared" si="8"/>
        <v>27912</v>
      </c>
      <c r="D236" s="3">
        <v>62</v>
      </c>
      <c r="E236" s="3">
        <v>7</v>
      </c>
      <c r="F236" s="3">
        <v>2038</v>
      </c>
      <c r="G236" s="6">
        <f t="shared" si="9"/>
        <v>50587</v>
      </c>
      <c r="H236" s="3">
        <v>6</v>
      </c>
      <c r="I236" s="3">
        <v>1976</v>
      </c>
      <c r="J236" s="6">
        <f t="shared" si="6"/>
        <v>27912</v>
      </c>
      <c r="K236" s="3">
        <v>60</v>
      </c>
      <c r="L236" s="3">
        <v>7</v>
      </c>
      <c r="M236" s="3">
        <v>2036</v>
      </c>
      <c r="N236" s="6">
        <f t="shared" si="7"/>
        <v>49857</v>
      </c>
    </row>
    <row r="237" spans="1:14" ht="15.75">
      <c r="A237" s="3">
        <v>7</v>
      </c>
      <c r="B237" s="3">
        <v>1976</v>
      </c>
      <c r="C237" s="6">
        <f t="shared" si="8"/>
        <v>27942</v>
      </c>
      <c r="D237" s="3">
        <v>62</v>
      </c>
      <c r="E237" s="3">
        <v>8</v>
      </c>
      <c r="F237" s="3">
        <v>2038</v>
      </c>
      <c r="G237" s="6">
        <f t="shared" si="9"/>
        <v>50618</v>
      </c>
      <c r="H237" s="3">
        <v>7</v>
      </c>
      <c r="I237" s="3">
        <v>1976</v>
      </c>
      <c r="J237" s="6">
        <f t="shared" si="6"/>
        <v>27942</v>
      </c>
      <c r="K237" s="3">
        <v>60</v>
      </c>
      <c r="L237" s="3">
        <v>8</v>
      </c>
      <c r="M237" s="3">
        <v>2036</v>
      </c>
      <c r="N237" s="6">
        <f t="shared" si="7"/>
        <v>49888</v>
      </c>
    </row>
    <row r="238" spans="1:14" ht="15.75">
      <c r="A238" s="3">
        <v>8</v>
      </c>
      <c r="B238" s="3">
        <v>1976</v>
      </c>
      <c r="C238" s="6">
        <f t="shared" si="8"/>
        <v>27973</v>
      </c>
      <c r="D238" s="3">
        <v>62</v>
      </c>
      <c r="E238" s="3">
        <v>9</v>
      </c>
      <c r="F238" s="3">
        <v>2038</v>
      </c>
      <c r="G238" s="6">
        <f t="shared" si="9"/>
        <v>50649</v>
      </c>
      <c r="H238" s="3">
        <v>8</v>
      </c>
      <c r="I238" s="3">
        <v>1976</v>
      </c>
      <c r="J238" s="6">
        <f t="shared" si="6"/>
        <v>27973</v>
      </c>
      <c r="K238" s="3">
        <v>60</v>
      </c>
      <c r="L238" s="3">
        <v>9</v>
      </c>
      <c r="M238" s="3">
        <v>2036</v>
      </c>
      <c r="N238" s="6">
        <f t="shared" si="7"/>
        <v>49919</v>
      </c>
    </row>
    <row r="239" spans="1:14" ht="15.75">
      <c r="A239" s="3">
        <v>9</v>
      </c>
      <c r="B239" s="3">
        <v>1976</v>
      </c>
      <c r="C239" s="6">
        <f t="shared" si="8"/>
        <v>28004</v>
      </c>
      <c r="D239" s="3">
        <v>62</v>
      </c>
      <c r="E239" s="3">
        <v>10</v>
      </c>
      <c r="F239" s="3">
        <v>2038</v>
      </c>
      <c r="G239" s="6">
        <f t="shared" si="9"/>
        <v>50679</v>
      </c>
      <c r="H239" s="3">
        <v>9</v>
      </c>
      <c r="I239" s="3">
        <v>1976</v>
      </c>
      <c r="J239" s="6">
        <f t="shared" si="6"/>
        <v>28004</v>
      </c>
      <c r="K239" s="3">
        <v>60</v>
      </c>
      <c r="L239" s="3">
        <v>10</v>
      </c>
      <c r="M239" s="3">
        <v>2036</v>
      </c>
      <c r="N239" s="6">
        <f t="shared" si="7"/>
        <v>49949</v>
      </c>
    </row>
    <row r="240" spans="1:14" ht="15.75">
      <c r="A240" s="3">
        <v>10</v>
      </c>
      <c r="B240" s="3">
        <v>1976</v>
      </c>
      <c r="C240" s="6">
        <f t="shared" si="8"/>
        <v>28034</v>
      </c>
      <c r="D240" s="3">
        <v>62</v>
      </c>
      <c r="E240" s="3">
        <v>11</v>
      </c>
      <c r="F240" s="3">
        <v>2038</v>
      </c>
      <c r="G240" s="6">
        <f t="shared" si="9"/>
        <v>50710</v>
      </c>
      <c r="H240" s="3">
        <v>10</v>
      </c>
      <c r="I240" s="3">
        <v>1976</v>
      </c>
      <c r="J240" s="6">
        <f t="shared" ref="J240:J254" si="10">DATE(I240,H240,1)</f>
        <v>28034</v>
      </c>
      <c r="K240" s="3">
        <v>60</v>
      </c>
      <c r="L240" s="3">
        <v>11</v>
      </c>
      <c r="M240" s="3">
        <v>2036</v>
      </c>
      <c r="N240" s="6">
        <f t="shared" ref="N240:N254" si="11">DATE(M240,L240,1)</f>
        <v>49980</v>
      </c>
    </row>
    <row r="241" spans="1:14" ht="15.75">
      <c r="A241" s="3">
        <v>11</v>
      </c>
      <c r="B241" s="3">
        <v>1976</v>
      </c>
      <c r="C241" s="6">
        <f t="shared" si="8"/>
        <v>28065</v>
      </c>
      <c r="D241" s="3">
        <v>62</v>
      </c>
      <c r="E241" s="3">
        <v>12</v>
      </c>
      <c r="F241" s="3">
        <v>2038</v>
      </c>
      <c r="G241" s="6">
        <f t="shared" si="9"/>
        <v>50740</v>
      </c>
      <c r="H241" s="3">
        <v>11</v>
      </c>
      <c r="I241" s="3">
        <v>1976</v>
      </c>
      <c r="J241" s="6">
        <f t="shared" si="10"/>
        <v>28065</v>
      </c>
      <c r="K241" s="3">
        <v>60</v>
      </c>
      <c r="L241" s="3">
        <v>12</v>
      </c>
      <c r="M241" s="3">
        <v>2036</v>
      </c>
      <c r="N241" s="6">
        <f t="shared" si="11"/>
        <v>50010</v>
      </c>
    </row>
    <row r="242" spans="1:14" ht="15.75">
      <c r="A242" s="3">
        <v>12</v>
      </c>
      <c r="B242" s="3">
        <v>1976</v>
      </c>
      <c r="C242" s="6">
        <f t="shared" si="8"/>
        <v>28095</v>
      </c>
      <c r="D242" s="3">
        <v>62</v>
      </c>
      <c r="E242" s="3">
        <v>1</v>
      </c>
      <c r="F242" s="3">
        <v>2039</v>
      </c>
      <c r="G242" s="6">
        <f t="shared" si="9"/>
        <v>50771</v>
      </c>
      <c r="H242" s="3">
        <v>12</v>
      </c>
      <c r="I242" s="3">
        <v>1976</v>
      </c>
      <c r="J242" s="6">
        <f t="shared" si="10"/>
        <v>28095</v>
      </c>
      <c r="K242" s="3">
        <v>60</v>
      </c>
      <c r="L242" s="3">
        <v>1</v>
      </c>
      <c r="M242" s="3">
        <v>2037</v>
      </c>
      <c r="N242" s="6">
        <f t="shared" si="11"/>
        <v>50041</v>
      </c>
    </row>
    <row r="243" spans="1:14" ht="15.75">
      <c r="A243" s="3">
        <v>1</v>
      </c>
      <c r="B243" s="3">
        <v>1977</v>
      </c>
      <c r="C243" s="6">
        <f t="shared" si="8"/>
        <v>28126</v>
      </c>
      <c r="D243" s="3">
        <v>62</v>
      </c>
      <c r="E243" s="3">
        <v>2</v>
      </c>
      <c r="F243" s="3">
        <v>2039</v>
      </c>
      <c r="G243" s="6">
        <f t="shared" si="9"/>
        <v>50802</v>
      </c>
      <c r="H243" s="3">
        <v>1</v>
      </c>
      <c r="I243" s="3">
        <v>1977</v>
      </c>
      <c r="J243" s="6">
        <f t="shared" si="10"/>
        <v>28126</v>
      </c>
      <c r="K243" s="3">
        <v>60</v>
      </c>
      <c r="L243" s="3">
        <v>2</v>
      </c>
      <c r="M243" s="3">
        <v>2037</v>
      </c>
      <c r="N243" s="6">
        <f t="shared" si="11"/>
        <v>50072</v>
      </c>
    </row>
    <row r="244" spans="1:14" ht="15.75">
      <c r="A244" s="3">
        <v>2</v>
      </c>
      <c r="B244" s="3">
        <v>1977</v>
      </c>
      <c r="C244" s="6">
        <f t="shared" ref="C244:C254" si="12">DATE(B244,A244,1)</f>
        <v>28157</v>
      </c>
      <c r="D244" s="3">
        <v>62</v>
      </c>
      <c r="E244" s="3">
        <v>3</v>
      </c>
      <c r="F244" s="3">
        <v>2039</v>
      </c>
      <c r="G244" s="6">
        <f t="shared" ref="G244:G254" si="13">DATE(F244,E244,1)</f>
        <v>50830</v>
      </c>
      <c r="H244" s="3">
        <v>2</v>
      </c>
      <c r="I244" s="3">
        <v>1977</v>
      </c>
      <c r="J244" s="6">
        <f t="shared" si="10"/>
        <v>28157</v>
      </c>
      <c r="K244" s="3">
        <v>60</v>
      </c>
      <c r="L244" s="3">
        <v>3</v>
      </c>
      <c r="M244" s="3">
        <v>2037</v>
      </c>
      <c r="N244" s="6">
        <f t="shared" si="11"/>
        <v>50100</v>
      </c>
    </row>
    <row r="245" spans="1:14" ht="15.75">
      <c r="A245" s="3">
        <v>3</v>
      </c>
      <c r="B245" s="3">
        <v>1977</v>
      </c>
      <c r="C245" s="6">
        <f t="shared" si="12"/>
        <v>28185</v>
      </c>
      <c r="D245" s="3">
        <v>62</v>
      </c>
      <c r="E245" s="3">
        <v>4</v>
      </c>
      <c r="F245" s="3">
        <v>2039</v>
      </c>
      <c r="G245" s="6">
        <f t="shared" si="13"/>
        <v>50861</v>
      </c>
      <c r="H245" s="3">
        <v>3</v>
      </c>
      <c r="I245" s="3">
        <v>1977</v>
      </c>
      <c r="J245" s="6">
        <f t="shared" si="10"/>
        <v>28185</v>
      </c>
      <c r="K245" s="3">
        <v>60</v>
      </c>
      <c r="L245" s="3">
        <v>4</v>
      </c>
      <c r="M245" s="3">
        <v>2037</v>
      </c>
      <c r="N245" s="6">
        <f t="shared" si="11"/>
        <v>50131</v>
      </c>
    </row>
    <row r="246" spans="1:14" ht="15.75">
      <c r="A246" s="3">
        <v>4</v>
      </c>
      <c r="B246" s="3">
        <v>1977</v>
      </c>
      <c r="C246" s="6">
        <f t="shared" si="12"/>
        <v>28216</v>
      </c>
      <c r="D246" s="3">
        <v>62</v>
      </c>
      <c r="E246" s="3">
        <v>5</v>
      </c>
      <c r="F246" s="3">
        <v>2039</v>
      </c>
      <c r="G246" s="6">
        <f t="shared" si="13"/>
        <v>50891</v>
      </c>
      <c r="H246" s="3">
        <v>4</v>
      </c>
      <c r="I246" s="3">
        <v>1977</v>
      </c>
      <c r="J246" s="6">
        <f t="shared" si="10"/>
        <v>28216</v>
      </c>
      <c r="K246" s="3">
        <v>60</v>
      </c>
      <c r="L246" s="3">
        <v>5</v>
      </c>
      <c r="M246" s="3">
        <v>2037</v>
      </c>
      <c r="N246" s="6">
        <f t="shared" si="11"/>
        <v>50161</v>
      </c>
    </row>
    <row r="247" spans="1:14" ht="15.75">
      <c r="A247" s="3">
        <v>5</v>
      </c>
      <c r="B247" s="3">
        <v>1977</v>
      </c>
      <c r="C247" s="6">
        <f t="shared" si="12"/>
        <v>28246</v>
      </c>
      <c r="D247" s="3">
        <v>62</v>
      </c>
      <c r="E247" s="3">
        <v>6</v>
      </c>
      <c r="F247" s="3">
        <v>2039</v>
      </c>
      <c r="G247" s="6">
        <f t="shared" si="13"/>
        <v>50922</v>
      </c>
      <c r="H247" s="3">
        <v>5</v>
      </c>
      <c r="I247" s="3">
        <v>1977</v>
      </c>
      <c r="J247" s="6">
        <f t="shared" si="10"/>
        <v>28246</v>
      </c>
      <c r="K247" s="3">
        <v>60</v>
      </c>
      <c r="L247" s="3">
        <v>6</v>
      </c>
      <c r="M247" s="3">
        <v>2037</v>
      </c>
      <c r="N247" s="6">
        <f t="shared" si="11"/>
        <v>50192</v>
      </c>
    </row>
    <row r="248" spans="1:14" ht="15.75">
      <c r="A248" s="3">
        <v>6</v>
      </c>
      <c r="B248" s="3">
        <v>1977</v>
      </c>
      <c r="C248" s="6">
        <f t="shared" si="12"/>
        <v>28277</v>
      </c>
      <c r="D248" s="3">
        <v>62</v>
      </c>
      <c r="E248" s="3">
        <v>7</v>
      </c>
      <c r="F248" s="3">
        <v>2039</v>
      </c>
      <c r="G248" s="6">
        <f t="shared" si="13"/>
        <v>50952</v>
      </c>
      <c r="H248" s="3">
        <v>6</v>
      </c>
      <c r="I248" s="3">
        <v>1977</v>
      </c>
      <c r="J248" s="6">
        <f t="shared" si="10"/>
        <v>28277</v>
      </c>
      <c r="K248" s="3">
        <v>60</v>
      </c>
      <c r="L248" s="3">
        <v>7</v>
      </c>
      <c r="M248" s="3">
        <v>2037</v>
      </c>
      <c r="N248" s="6">
        <f t="shared" si="11"/>
        <v>50222</v>
      </c>
    </row>
    <row r="249" spans="1:14" ht="15.75">
      <c r="A249" s="3">
        <v>7</v>
      </c>
      <c r="B249" s="3">
        <v>1977</v>
      </c>
      <c r="C249" s="6">
        <f t="shared" si="12"/>
        <v>28307</v>
      </c>
      <c r="D249" s="3">
        <v>62</v>
      </c>
      <c r="E249" s="3">
        <v>8</v>
      </c>
      <c r="F249" s="3">
        <v>2039</v>
      </c>
      <c r="G249" s="6">
        <f t="shared" si="13"/>
        <v>50983</v>
      </c>
      <c r="H249" s="3">
        <v>7</v>
      </c>
      <c r="I249" s="3">
        <v>1977</v>
      </c>
      <c r="J249" s="6">
        <f t="shared" si="10"/>
        <v>28307</v>
      </c>
      <c r="K249" s="3">
        <v>60</v>
      </c>
      <c r="L249" s="3">
        <v>8</v>
      </c>
      <c r="M249" s="3">
        <v>2037</v>
      </c>
      <c r="N249" s="6">
        <f t="shared" si="11"/>
        <v>50253</v>
      </c>
    </row>
    <row r="250" spans="1:14" ht="15.75">
      <c r="A250" s="3">
        <v>8</v>
      </c>
      <c r="B250" s="3">
        <v>1977</v>
      </c>
      <c r="C250" s="6">
        <f t="shared" si="12"/>
        <v>28338</v>
      </c>
      <c r="D250" s="3">
        <v>62</v>
      </c>
      <c r="E250" s="3">
        <v>9</v>
      </c>
      <c r="F250" s="3">
        <v>2039</v>
      </c>
      <c r="G250" s="6">
        <f t="shared" si="13"/>
        <v>51014</v>
      </c>
      <c r="H250" s="3">
        <v>8</v>
      </c>
      <c r="I250" s="3">
        <v>1977</v>
      </c>
      <c r="J250" s="6">
        <f t="shared" si="10"/>
        <v>28338</v>
      </c>
      <c r="K250" s="3">
        <v>60</v>
      </c>
      <c r="L250" s="3">
        <v>9</v>
      </c>
      <c r="M250" s="3">
        <v>2037</v>
      </c>
      <c r="N250" s="6">
        <f t="shared" si="11"/>
        <v>50284</v>
      </c>
    </row>
    <row r="251" spans="1:14" ht="15.75">
      <c r="A251" s="3">
        <v>9</v>
      </c>
      <c r="B251" s="3">
        <v>1977</v>
      </c>
      <c r="C251" s="6">
        <f t="shared" si="12"/>
        <v>28369</v>
      </c>
      <c r="D251" s="3">
        <v>62</v>
      </c>
      <c r="E251" s="3">
        <v>10</v>
      </c>
      <c r="F251" s="3">
        <v>2039</v>
      </c>
      <c r="G251" s="6">
        <f t="shared" si="13"/>
        <v>51044</v>
      </c>
      <c r="H251" s="3">
        <v>9</v>
      </c>
      <c r="I251" s="3">
        <v>1977</v>
      </c>
      <c r="J251" s="6">
        <f t="shared" si="10"/>
        <v>28369</v>
      </c>
      <c r="K251" s="3">
        <v>60</v>
      </c>
      <c r="L251" s="3">
        <v>10</v>
      </c>
      <c r="M251" s="3">
        <v>2037</v>
      </c>
      <c r="N251" s="6">
        <f t="shared" si="11"/>
        <v>50314</v>
      </c>
    </row>
    <row r="252" spans="1:14" ht="15.75">
      <c r="A252" s="3">
        <v>10</v>
      </c>
      <c r="B252" s="3">
        <v>1977</v>
      </c>
      <c r="C252" s="6">
        <f t="shared" si="12"/>
        <v>28399</v>
      </c>
      <c r="D252" s="3">
        <v>62</v>
      </c>
      <c r="E252" s="3">
        <v>11</v>
      </c>
      <c r="F252" s="3">
        <v>2039</v>
      </c>
      <c r="G252" s="6">
        <f t="shared" si="13"/>
        <v>51075</v>
      </c>
      <c r="H252" s="3">
        <v>10</v>
      </c>
      <c r="I252" s="3">
        <v>1977</v>
      </c>
      <c r="J252" s="6">
        <f t="shared" si="10"/>
        <v>28399</v>
      </c>
      <c r="K252" s="3">
        <v>60</v>
      </c>
      <c r="L252" s="3">
        <v>11</v>
      </c>
      <c r="M252" s="3">
        <v>2037</v>
      </c>
      <c r="N252" s="6">
        <f t="shared" si="11"/>
        <v>50345</v>
      </c>
    </row>
    <row r="253" spans="1:14" ht="15.75">
      <c r="A253" s="3">
        <v>11</v>
      </c>
      <c r="B253" s="3">
        <v>1977</v>
      </c>
      <c r="C253" s="6">
        <f t="shared" si="12"/>
        <v>28430</v>
      </c>
      <c r="D253" s="3">
        <v>62</v>
      </c>
      <c r="E253" s="3">
        <v>12</v>
      </c>
      <c r="F253" s="3">
        <v>2039</v>
      </c>
      <c r="G253" s="6">
        <f t="shared" si="13"/>
        <v>51105</v>
      </c>
      <c r="H253" s="3">
        <v>11</v>
      </c>
      <c r="I253" s="3">
        <v>1977</v>
      </c>
      <c r="J253" s="6">
        <f t="shared" si="10"/>
        <v>28430</v>
      </c>
      <c r="K253" s="3">
        <v>60</v>
      </c>
      <c r="L253" s="3">
        <v>12</v>
      </c>
      <c r="M253" s="3">
        <v>2037</v>
      </c>
      <c r="N253" s="6">
        <f t="shared" si="11"/>
        <v>50375</v>
      </c>
    </row>
    <row r="254" spans="1:14" ht="15.75">
      <c r="A254" s="3">
        <v>12</v>
      </c>
      <c r="B254" s="3">
        <v>1977</v>
      </c>
      <c r="C254" s="6">
        <f t="shared" si="12"/>
        <v>28460</v>
      </c>
      <c r="D254" s="3">
        <v>62</v>
      </c>
      <c r="E254" s="3">
        <v>1</v>
      </c>
      <c r="F254" s="3">
        <v>2040</v>
      </c>
      <c r="G254" s="6">
        <f t="shared" si="13"/>
        <v>51136</v>
      </c>
      <c r="H254" s="3">
        <v>12</v>
      </c>
      <c r="I254" s="3">
        <v>1977</v>
      </c>
      <c r="J254" s="6">
        <f t="shared" si="10"/>
        <v>28460</v>
      </c>
      <c r="K254" s="3">
        <v>60</v>
      </c>
      <c r="L254" s="3">
        <v>1</v>
      </c>
      <c r="M254" s="3">
        <v>2038</v>
      </c>
      <c r="N254" s="6">
        <f t="shared" si="11"/>
        <v>50406</v>
      </c>
    </row>
  </sheetData>
  <mergeCells count="5">
    <mergeCell ref="A48:C48"/>
    <mergeCell ref="E48:G48"/>
    <mergeCell ref="H48:J48"/>
    <mergeCell ref="L48:N48"/>
    <mergeCell ref="H51:N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Biểu số  02</vt:lpstr>
      <vt:lpstr>MA</vt:lpstr>
      <vt:lpstr>Tuổi nghỉ hưu 135</vt:lpstr>
      <vt:lpstr>'Biểu số  02'!Print_Area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 Hưng Trần</dc:creator>
  <cp:lastModifiedBy>HP</cp:lastModifiedBy>
  <cp:lastPrinted>2025-08-13T06:53:57Z</cp:lastPrinted>
  <dcterms:created xsi:type="dcterms:W3CDTF">2024-12-08T17:06:36Z</dcterms:created>
  <dcterms:modified xsi:type="dcterms:W3CDTF">2025-08-26T09:44:55Z</dcterms:modified>
</cp:coreProperties>
</file>